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1340" tabRatio="759" activeTab="2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  <sheet name="Sheet1" sheetId="6" r:id="rId6"/>
    <sheet name="Sheet2" sheetId="7" r:id="rId7"/>
    <sheet name="Sheet3" sheetId="8" r:id="rId8"/>
    <sheet name="Sheet4" sheetId="9" r:id="rId9"/>
    <sheet name="Sheet5" sheetId="10" r:id="rId10"/>
    <sheet name="Sheet6" sheetId="11" r:id="rId11"/>
    <sheet name="Sheet7" sheetId="12" r:id="rId12"/>
  </sheets>
  <externalReferences>
    <externalReference r:id="rId15"/>
  </externalReferences>
  <definedNames>
    <definedName name="_xlnm.Print_Titles" localSheetId="3">'การจัดการไม้ยางพารา'!$1:$8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<sst xmlns="http://schemas.openxmlformats.org/spreadsheetml/2006/main" count="2054" uniqueCount="265">
  <si>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</si>
  <si>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</si>
  <si>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</si>
  <si>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</si>
  <si>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</si>
  <si>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</si>
  <si>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</si>
  <si>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</si>
  <si>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</si>
  <si>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</si>
  <si>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</si>
  <si>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</si>
  <si>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</si>
  <si>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</si>
  <si>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</si>
  <si>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</si>
  <si>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</si>
  <si>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</si>
  <si>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</si>
  <si>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</si>
  <si>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</si>
  <si>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</si>
  <si>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</si>
  <si>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</si>
  <si>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</si>
  <si>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</si>
  <si>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</si>
  <si>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</si>
  <si>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</si>
  <si>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</si>
  <si>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</si>
  <si>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</si>
  <si>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</si>
  <si>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</si>
  <si>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</si>
  <si>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</si>
  <si>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</si>
  <si>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</si>
  <si>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</si>
  <si>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</si>
  <si>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</si>
  <si>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</si>
  <si>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</si>
  <si>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</si>
  <si>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</si>
  <si>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</si>
  <si>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</si>
  <si>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</si>
  <si>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</si>
  <si>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</si>
  <si>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</si>
  <si>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</si>
  <si>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</si>
  <si>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</si>
  <si>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</si>
  <si>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</si>
  <si>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</si>
  <si>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</si>
  <si>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</si>
  <si>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</si>
  <si>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</si>
  <si>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</si>
  <si>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</si>
  <si>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</si>
  <si>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</si>
  <si>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</si>
  <si>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</si>
  <si>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</si>
  <si>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</si>
  <si>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</si>
  <si>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</si>
  <si>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</si>
  <si>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</si>
  <si>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</si>
  <si>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</si>
  <si>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</si>
  <si>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</si>
  <si>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</si>
  <si>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</si>
  <si>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</si>
  <si>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</si>
  <si>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</si>
  <si>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</si>
  <si>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</si>
  <si>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</si>
  <si>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</si>
  <si>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</si>
  <si>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</si>
  <si>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</si>
  <si>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</si>
  <si>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</si>
  <si>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</si>
  <si>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</si>
  <si>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</si>
  <si>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</si>
  <si>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</si>
  <si>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</si>
  <si>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</si>
  <si>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</si>
  <si>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</si>
  <si>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</si>
  <si>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</si>
  <si>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</si>
  <si>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</si>
  <si>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</si>
  <si>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</si>
  <si>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</si>
  <si>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</si>
  <si>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</si>
  <si>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</si>
  <si>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</si>
  <si>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</si>
  <si>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</si>
  <si>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</si>
  <si>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</si>
  <si>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</si>
  <si>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</si>
  <si>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เตรียมการอุทยานแห่งชาติแก่งเจ็ดแคว</t>
  </si>
  <si>
    <t>R91100001</t>
  </si>
  <si>
    <t>จ.พิษณุโลก</t>
  </si>
  <si>
    <t>11A</t>
  </si>
  <si>
    <t>R91100002</t>
  </si>
  <si>
    <t>R91100003</t>
  </si>
  <si>
    <t>R91100004</t>
  </si>
  <si>
    <t>R91100005</t>
  </si>
  <si>
    <t>R91100006</t>
  </si>
  <si>
    <t>R91100007</t>
  </si>
  <si>
    <t>R91100008</t>
  </si>
  <si>
    <t>R91100009</t>
  </si>
  <si>
    <t>R91100010</t>
  </si>
  <si>
    <t>R91100011</t>
  </si>
  <si>
    <t>R91100012</t>
  </si>
  <si>
    <t>R91100013</t>
  </si>
  <si>
    <t>R91100014</t>
  </si>
  <si>
    <t>R91100015</t>
  </si>
  <si>
    <t>R91100016</t>
  </si>
  <si>
    <t>R91100017</t>
  </si>
  <si>
    <t>R91100018</t>
  </si>
  <si>
    <t>R91100019</t>
  </si>
  <si>
    <t>R91100020</t>
  </si>
  <si>
    <t>R91100021</t>
  </si>
  <si>
    <t>R91100022</t>
  </si>
  <si>
    <t>R91100023</t>
  </si>
  <si>
    <t>R91100024</t>
  </si>
  <si>
    <t>R91100025</t>
  </si>
  <si>
    <t>R91100026</t>
  </si>
  <si>
    <t>R91100027</t>
  </si>
  <si>
    <t>R91100028</t>
  </si>
  <si>
    <t>R91100029</t>
  </si>
  <si>
    <t>R91100030</t>
  </si>
  <si>
    <t>R91100031</t>
  </si>
  <si>
    <t>R91100032</t>
  </si>
  <si>
    <t>R91100033</t>
  </si>
  <si>
    <t>R91100034</t>
  </si>
  <si>
    <t>R91100035</t>
  </si>
  <si>
    <t>R91100036</t>
  </si>
  <si>
    <t>R91100037</t>
  </si>
  <si>
    <t>R91100038</t>
  </si>
  <si>
    <t>R91100039</t>
  </si>
  <si>
    <t>R91100040</t>
  </si>
  <si>
    <t>R91100041</t>
  </si>
  <si>
    <t>R91100042</t>
  </si>
  <si>
    <t>R91100043</t>
  </si>
  <si>
    <t>R91100044</t>
  </si>
  <si>
    <t>R91100045</t>
  </si>
  <si>
    <t>R91100046</t>
  </si>
  <si>
    <t>R91100047</t>
  </si>
  <si>
    <t>R91100048</t>
  </si>
  <si>
    <t>R91100049</t>
  </si>
  <si>
    <t>R91100050</t>
  </si>
  <si>
    <t>R91100051</t>
  </si>
  <si>
    <t>R91100052</t>
  </si>
  <si>
    <t>R91100053</t>
  </si>
  <si>
    <t>R91100054</t>
  </si>
  <si>
    <t>R91100055</t>
  </si>
  <si>
    <t>R91100056</t>
  </si>
  <si>
    <t>R91100057</t>
  </si>
  <si>
    <t>R91100058</t>
  </si>
  <si>
    <t>R91100059</t>
  </si>
  <si>
    <t>R91100060</t>
  </si>
  <si>
    <t>R91100061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</si>
  <si>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</si>
  <si>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</si>
  <si>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</si>
  <si>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</si>
  <si>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</si>
  <si>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</si>
  <si>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</si>
  <si>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</si>
  <si>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</si>
  <si>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</si>
  <si>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</si>
  <si>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</si>
  <si>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</si>
  <si>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</si>
  <si>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</si>
  <si>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</si>
  <si>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</si>
  <si>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</si>
  <si>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</si>
  <si>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</si>
  <si>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</si>
  <si>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</si>
  <si>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</si>
  <si>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</si>
  <si>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</si>
  <si>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</si>
  <si>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</si>
  <si>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</si>
  <si>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</si>
  <si>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</si>
  <si>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</si>
  <si>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</si>
  <si>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</si>
  <si>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</si>
  <si>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</si>
  <si>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</si>
  <si>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</si>
  <si>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</si>
  <si>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</si>
  <si>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</si>
  <si>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</si>
  <si>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</si>
  <si>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</si>
  <si>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</si>
  <si>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</si>
  <si>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</si>
  <si>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</si>
  <si>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</si>
  <si>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</si>
  <si>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</si>
  <si>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</si>
  <si>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</si>
  <si>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</si>
  <si>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</si>
  <si>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</si>
  <si>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</si>
  <si>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</si>
  <si>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</si>
  <si>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</si>
  <si>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</si>
  <si>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</si>
  <si>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</si>
  <si>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ปจว. ข้อที่ 2 คดีที่ 228/2558 ลว.28 พฤษภาคม 2558</t>
  </si>
  <si>
    <t>ปจว. ข้อที่ 5 คดีที่ 240/2558 ลว.5 มิถุนายน 2558</t>
  </si>
  <si>
    <t>ยินยอมคืนพื้นที่แล้ว</t>
  </si>
  <si>
    <t>ปจว. ข้อที่ 2 คดีที่ 228/2558 ลว.28 พฤษภาคม 2558 ไม่พบตัวผู้กระทำความผิด</t>
  </si>
  <si>
    <t>ปจว. ข้อที่ 5 คดีที่ 240/2558 ลว.5 มิถุนายน 2558 ไม่พบตัวผู้กระทำความผิด</t>
  </si>
  <si>
    <t>ยินยอมคืนพื้นที่และตัดฟันแล้ว</t>
  </si>
  <si>
    <t>ปจว. ข้อที่ 5 คดีที่ 241/2558 ลว.5 มิถุนายน 2558</t>
  </si>
  <si>
    <t>ปจว. ข้อที่ 2 คดีที่ 250/2558 ลว.13 มิถุนายน 2558</t>
  </si>
  <si>
    <t>ปจว. ข้อที่ 5 คดีที่ 241/2558 ลว.5 มิถุนายน 2558 ไม่พบตัวผู้กระทำความผิด</t>
  </si>
  <si>
    <t>ปจว. ข้อที่ 2 คดีที่ 250/2558 ลว.13 มิถุนายน 2558 ไม่พบตัวผู้กระทำความผิด</t>
  </si>
  <si>
    <t>อยู่นอกเชตอุทยานแห่งชาติแก่งเจ็ดแคว</t>
  </si>
  <si>
    <t>ปจว. ข้อที่ 3 คดีที่ 277/2558 ลว.27 มิถุนายน 2558 ไม่พบตัวผู้กระทำความผิด</t>
  </si>
  <si>
    <t>ปจว. ข้อที่ 8 คดีที่ 280/2558 ลว.28 มิถุนายน 2558 ไม่พบตัวผู้กระทำความผิด</t>
  </si>
  <si>
    <t>ผู้ยากไร้</t>
  </si>
  <si>
    <t>ปจว. ข้อที่ 2 คดีที่ 227/2558 ลว.27 พฤษภาคม 2558 ไม่พบตัวผู้กระทำความผิด</t>
  </si>
  <si>
    <t>มีร่องรอยการทำกินในภาพถ่ายทางอากาศปี2545</t>
  </si>
  <si>
    <t>มีร่องรอยการทำกินในภาพถ่ายทางอากาศปี2546</t>
  </si>
  <si>
    <t>ปจว. ข้อที่ 1 คดีที่ 303/2558 ลว.14 กรกฎาคม 2558 ไม่พบตัวผู้กระทำความผิด</t>
  </si>
  <si>
    <t>ปจว. ข้อที่ 2 คดีที่ 304/2558 ลว.15 กรกฎาคม 2558 ไม่พบตัวผู้กระทำความผิด</t>
  </si>
  <si>
    <t>แปงคดีเดิมของหน่วยน้ำคลาด(ระหว่างตรวจสอบข้อมูล)</t>
  </si>
  <si>
    <t>แปลงที่</t>
  </si>
  <si>
    <t>ใช่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</si>
</sst>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41E]d\ mmmm\ yyyy;@"/>
    <numFmt numFmtId="192" formatCode="_-* #,##0_-;\-* #,##0_-;_-* &quot;-&quot;??_-;_-@_-"/>
    <numFmt numFmtId="193" formatCode="_-* #,##0.000_-;\-* #,##0.000_-;_-* &quot;-&quot;??_-;_-@_-"/>
    <numFmt numFmtId="194" formatCode="#,##0.000"/>
    <numFmt numFmtId="195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22"/>
      <color indexed="8"/>
      <name val="TH SarabunPSK"/>
      <family val="2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TH SarabunPSK"/>
      <family val="2"/>
    </font>
    <font>
      <sz val="14"/>
      <color rgb="FF000000"/>
      <name val="TH SarabunPSK"/>
      <family val="2"/>
    </font>
    <font>
      <sz val="20"/>
      <color theme="1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43" fontId="53" fillId="0" borderId="0" xfId="39" applyFont="1" applyFill="1" applyAlignment="1">
      <alignment/>
    </xf>
    <xf numFmtId="0" fontId="0" fillId="0" borderId="0" xfId="0" applyAlignment="1">
      <alignment horizontal="center"/>
    </xf>
    <xf numFmtId="43" fontId="37" fillId="0" borderId="0" xfId="39" applyFont="1" applyFill="1" applyAlignment="1">
      <alignment/>
    </xf>
    <xf numFmtId="43" fontId="56" fillId="0" borderId="0" xfId="39" applyFont="1" applyAlignment="1">
      <alignment/>
    </xf>
    <xf numFmtId="43" fontId="0" fillId="0" borderId="0" xfId="39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19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43" fontId="59" fillId="19" borderId="10" xfId="39" applyFont="1" applyFill="1" applyBorder="1" applyAlignment="1">
      <alignment horizontal="center"/>
    </xf>
    <xf numFmtId="43" fontId="59" fillId="10" borderId="10" xfId="39" applyFont="1" applyFill="1" applyBorder="1" applyAlignment="1">
      <alignment horizontal="center"/>
    </xf>
    <xf numFmtId="43" fontId="59" fillId="10" borderId="10" xfId="0" applyNumberFormat="1" applyFont="1" applyFill="1" applyBorder="1" applyAlignment="1">
      <alignment/>
    </xf>
    <xf numFmtId="43" fontId="59" fillId="19" borderId="10" xfId="0" applyNumberFormat="1" applyFont="1" applyFill="1" applyBorder="1" applyAlignment="1">
      <alignment/>
    </xf>
    <xf numFmtId="43" fontId="59" fillId="10" borderId="10" xfId="39" applyFont="1" applyFill="1" applyBorder="1" applyAlignment="1">
      <alignment/>
    </xf>
    <xf numFmtId="0" fontId="58" fillId="3" borderId="10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60" fillId="0" borderId="0" xfId="0" applyFont="1" applyFill="1" applyBorder="1" applyAlignment="1" quotePrefix="1">
      <alignment horizontal="center"/>
    </xf>
    <xf numFmtId="0" fontId="56" fillId="0" borderId="0" xfId="0" applyFont="1" applyFill="1" applyAlignment="1">
      <alignment/>
    </xf>
    <xf numFmtId="43" fontId="59" fillId="10" borderId="11" xfId="0" applyNumberFormat="1" applyFont="1" applyFill="1" applyBorder="1" applyAlignment="1">
      <alignment/>
    </xf>
    <xf numFmtId="43" fontId="59" fillId="19" borderId="11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indent="3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left" indent="3"/>
    </xf>
    <xf numFmtId="49" fontId="60" fillId="0" borderId="0" xfId="0" applyNumberFormat="1" applyFont="1" applyAlignment="1">
      <alignment/>
    </xf>
    <xf numFmtId="0" fontId="60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43" fontId="60" fillId="0" borderId="0" xfId="0" applyNumberFormat="1" applyFont="1" applyFill="1" applyAlignment="1">
      <alignment horizontal="left"/>
    </xf>
    <xf numFmtId="43" fontId="64" fillId="0" borderId="0" xfId="0" applyNumberFormat="1" applyFont="1" applyFill="1" applyAlignment="1">
      <alignment horizontal="left"/>
    </xf>
    <xf numFmtId="0" fontId="60" fillId="0" borderId="0" xfId="0" applyFont="1" applyFill="1" applyBorder="1" applyAlignment="1">
      <alignment horizontal="center"/>
    </xf>
    <xf numFmtId="43" fontId="60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0" fillId="0" borderId="10" xfId="0" applyFont="1" applyBorder="1" applyAlignment="1" quotePrefix="1">
      <alignment horizontal="center"/>
    </xf>
    <xf numFmtId="43" fontId="65" fillId="0" borderId="12" xfId="39" applyFont="1" applyBorder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 indent="1"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 horizontal="right"/>
    </xf>
    <xf numFmtId="0" fontId="53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1" fontId="54" fillId="0" borderId="0" xfId="0" applyNumberFormat="1" applyFont="1" applyFill="1" applyAlignment="1">
      <alignment horizontal="right"/>
    </xf>
    <xf numFmtId="0" fontId="55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3" fillId="0" borderId="0" xfId="39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2" fontId="57" fillId="0" borderId="10" xfId="0" applyNumberFormat="1" applyFont="1" applyFill="1" applyBorder="1" applyAlignment="1">
      <alignment horizontal="right"/>
    </xf>
    <xf numFmtId="1" fontId="57" fillId="0" borderId="10" xfId="0" applyNumberFormat="1" applyFont="1" applyFill="1" applyBorder="1" applyAlignment="1">
      <alignment horizontal="right"/>
    </xf>
    <xf numFmtId="2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9" fillId="1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54" fillId="0" borderId="0" xfId="0" applyFont="1" applyFill="1" applyAlignment="1">
      <alignment horizontal="right"/>
    </xf>
    <xf numFmtId="192" fontId="59" fillId="19" borderId="10" xfId="0" applyNumberFormat="1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43" fontId="59" fillId="19" borderId="10" xfId="39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/>
    </xf>
    <xf numFmtId="2" fontId="56" fillId="0" borderId="0" xfId="0" applyNumberFormat="1" applyFont="1" applyAlignment="1">
      <alignment/>
    </xf>
    <xf numFmtId="0" fontId="59" fillId="3" borderId="10" xfId="0" applyFont="1" applyFill="1" applyBorder="1" applyAlignment="1">
      <alignment horizontal="center"/>
    </xf>
    <xf numFmtId="43" fontId="59" fillId="10" borderId="10" xfId="39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4" fillId="34" borderId="15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0" xfId="0" applyFont="1" applyFill="1" applyBorder="1" applyAlignment="1">
      <alignment horizontal="left" indent="2"/>
    </xf>
    <xf numFmtId="0" fontId="60" fillId="34" borderId="0" xfId="0" applyFont="1" applyFill="1" applyBorder="1" applyAlignment="1">
      <alignment horizontal="right"/>
    </xf>
    <xf numFmtId="20" fontId="60" fillId="34" borderId="0" xfId="0" applyNumberFormat="1" applyFont="1" applyFill="1" applyBorder="1" applyAlignment="1">
      <alignment horizontal="left" indent="2"/>
    </xf>
    <xf numFmtId="0" fontId="60" fillId="34" borderId="17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4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center"/>
    </xf>
    <xf numFmtId="43" fontId="53" fillId="0" borderId="0" xfId="39" applyFont="1" applyFill="1" applyBorder="1" applyAlignment="1">
      <alignment vertical="center"/>
    </xf>
    <xf numFmtId="0" fontId="53" fillId="0" borderId="0" xfId="0" applyFont="1" applyBorder="1" applyAlignment="1">
      <alignment/>
    </xf>
    <xf numFmtId="43" fontId="64" fillId="0" borderId="0" xfId="39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43" fontId="53" fillId="0" borderId="0" xfId="39" applyNumberFormat="1" applyFont="1" applyFill="1" applyBorder="1" applyAlignment="1">
      <alignment/>
    </xf>
    <xf numFmtId="43" fontId="56" fillId="0" borderId="0" xfId="39" applyFont="1" applyFill="1" applyAlignment="1">
      <alignment/>
    </xf>
    <xf numFmtId="43" fontId="65" fillId="0" borderId="0" xfId="39" applyFont="1" applyBorder="1" applyAlignment="1">
      <alignment horizontal="center"/>
    </xf>
    <xf numFmtId="43" fontId="65" fillId="0" borderId="0" xfId="39" applyFont="1" applyBorder="1" applyAlignment="1">
      <alignment/>
    </xf>
    <xf numFmtId="0" fontId="59" fillId="4" borderId="10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 applyProtection="1">
      <alignment horizontal="center"/>
      <protection locked="0"/>
    </xf>
    <xf numFmtId="43" fontId="57" fillId="0" borderId="10" xfId="39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 horizontal="right"/>
    </xf>
    <xf numFmtId="2" fontId="57" fillId="0" borderId="10" xfId="39" applyNumberFormat="1" applyFont="1" applyFill="1" applyBorder="1" applyAlignment="1">
      <alignment horizontal="center"/>
    </xf>
    <xf numFmtId="192" fontId="57" fillId="0" borderId="10" xfId="39" applyNumberFormat="1" applyFont="1" applyFill="1" applyBorder="1" applyAlignment="1">
      <alignment horizontal="right"/>
    </xf>
    <xf numFmtId="192" fontId="57" fillId="0" borderId="20" xfId="39" applyNumberFormat="1" applyFont="1" applyFill="1" applyBorder="1" applyAlignment="1">
      <alignment horizontal="right"/>
    </xf>
    <xf numFmtId="2" fontId="57" fillId="35" borderId="10" xfId="0" applyNumberFormat="1" applyFont="1" applyFill="1" applyBorder="1" applyAlignment="1">
      <alignment horizontal="right"/>
    </xf>
    <xf numFmtId="0" fontId="60" fillId="36" borderId="10" xfId="0" applyFont="1" applyFill="1" applyBorder="1" applyAlignment="1" quotePrefix="1">
      <alignment horizontal="center"/>
    </xf>
    <xf numFmtId="0" fontId="57" fillId="36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/>
    </xf>
    <xf numFmtId="49" fontId="57" fillId="36" borderId="10" xfId="0" applyNumberFormat="1" applyFont="1" applyFill="1" applyBorder="1" applyAlignment="1">
      <alignment horizontal="center"/>
    </xf>
    <xf numFmtId="0" fontId="57" fillId="36" borderId="10" xfId="0" applyFont="1" applyFill="1" applyBorder="1" applyAlignment="1">
      <alignment horizontal="left"/>
    </xf>
    <xf numFmtId="49" fontId="57" fillId="36" borderId="10" xfId="0" applyNumberFormat="1" applyFont="1" applyFill="1" applyBorder="1" applyAlignment="1" applyProtection="1">
      <alignment horizontal="center"/>
      <protection locked="0"/>
    </xf>
    <xf numFmtId="2" fontId="57" fillId="36" borderId="10" xfId="0" applyNumberFormat="1" applyFont="1" applyFill="1" applyBorder="1" applyAlignment="1">
      <alignment/>
    </xf>
    <xf numFmtId="1" fontId="57" fillId="36" borderId="10" xfId="0" applyNumberFormat="1" applyFont="1" applyFill="1" applyBorder="1" applyAlignment="1">
      <alignment horizontal="center"/>
    </xf>
    <xf numFmtId="43" fontId="57" fillId="36" borderId="10" xfId="39" applyFont="1" applyFill="1" applyBorder="1" applyAlignment="1">
      <alignment horizontal="right"/>
    </xf>
    <xf numFmtId="2" fontId="57" fillId="36" borderId="10" xfId="0" applyNumberFormat="1" applyFont="1" applyFill="1" applyBorder="1" applyAlignment="1">
      <alignment horizontal="right"/>
    </xf>
    <xf numFmtId="1" fontId="57" fillId="36" borderId="10" xfId="0" applyNumberFormat="1" applyFont="1" applyFill="1" applyBorder="1" applyAlignment="1">
      <alignment horizontal="right"/>
    </xf>
    <xf numFmtId="0" fontId="56" fillId="36" borderId="10" xfId="0" applyFont="1" applyFill="1" applyBorder="1" applyAlignment="1">
      <alignment/>
    </xf>
    <xf numFmtId="4" fontId="57" fillId="36" borderId="10" xfId="0" applyNumberFormat="1" applyFont="1" applyFill="1" applyBorder="1" applyAlignment="1">
      <alignment horizontal="right"/>
    </xf>
    <xf numFmtId="0" fontId="57" fillId="36" borderId="10" xfId="0" applyFont="1" applyFill="1" applyBorder="1" applyAlignment="1">
      <alignment horizontal="left" vertical="center"/>
    </xf>
    <xf numFmtId="2" fontId="57" fillId="36" borderId="10" xfId="0" applyNumberFormat="1" applyFont="1" applyFill="1" applyBorder="1" applyAlignment="1">
      <alignment/>
    </xf>
    <xf numFmtId="0" fontId="54" fillId="0" borderId="0" xfId="0" applyFont="1" applyFill="1" applyAlignment="1">
      <alignment horizontal="right"/>
    </xf>
    <xf numFmtId="43" fontId="59" fillId="19" borderId="10" xfId="39" applyFont="1" applyFill="1" applyBorder="1" applyAlignment="1">
      <alignment horizontal="center" vertical="center"/>
    </xf>
    <xf numFmtId="0" fontId="59" fillId="1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43" fontId="59" fillId="19" borderId="10" xfId="39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1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16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0" fontId="70" fillId="19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Border="1" applyAlignment="1">
      <alignment/>
    </xf>
    <xf numFmtId="0" fontId="70" fillId="35" borderId="0" xfId="0" applyFont="1" applyFill="1" applyAlignment="1">
      <alignment/>
    </xf>
    <xf numFmtId="43" fontId="56" fillId="35" borderId="0" xfId="39" applyFont="1" applyFill="1" applyAlignment="1">
      <alignment/>
    </xf>
    <xf numFmtId="193" fontId="57" fillId="36" borderId="10" xfId="39" applyNumberFormat="1" applyFont="1" applyFill="1" applyBorder="1" applyAlignment="1">
      <alignment horizontal="right"/>
    </xf>
    <xf numFmtId="194" fontId="57" fillId="36" borderId="10" xfId="0" applyNumberFormat="1" applyFont="1" applyFill="1" applyBorder="1" applyAlignment="1">
      <alignment horizontal="right"/>
    </xf>
    <xf numFmtId="195" fontId="57" fillId="0" borderId="10" xfId="0" applyNumberFormat="1" applyFont="1" applyFill="1" applyBorder="1" applyAlignment="1">
      <alignment horizontal="right"/>
    </xf>
    <xf numFmtId="0" fontId="60" fillId="34" borderId="21" xfId="0" applyFont="1" applyFill="1" applyBorder="1" applyAlignment="1">
      <alignment horizontal="left"/>
    </xf>
    <xf numFmtId="0" fontId="60" fillId="34" borderId="13" xfId="0" applyFont="1" applyFill="1" applyBorder="1" applyAlignment="1">
      <alignment horizontal="left"/>
    </xf>
    <xf numFmtId="0" fontId="60" fillId="34" borderId="15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43" fontId="65" fillId="0" borderId="12" xfId="39" applyFont="1" applyBorder="1" applyAlignment="1">
      <alignment horizontal="center"/>
    </xf>
    <xf numFmtId="0" fontId="59" fillId="10" borderId="10" xfId="0" applyFont="1" applyFill="1" applyBorder="1" applyAlignment="1">
      <alignment horizontal="center" vertical="center" wrapText="1"/>
    </xf>
    <xf numFmtId="191" fontId="59" fillId="2" borderId="20" xfId="0" applyNumberFormat="1" applyFont="1" applyFill="1" applyBorder="1" applyAlignment="1">
      <alignment horizontal="center" vertical="center" wrapText="1"/>
    </xf>
    <xf numFmtId="191" fontId="59" fillId="2" borderId="11" xfId="0" applyNumberFormat="1" applyFont="1" applyFill="1" applyBorder="1" applyAlignment="1">
      <alignment horizontal="center" vertical="center" wrapText="1"/>
    </xf>
    <xf numFmtId="191" fontId="59" fillId="2" borderId="22" xfId="0" applyNumberFormat="1" applyFont="1" applyFill="1" applyBorder="1" applyAlignment="1">
      <alignment horizontal="center" vertical="center" wrapText="1"/>
    </xf>
    <xf numFmtId="0" fontId="59" fillId="10" borderId="23" xfId="0" applyFont="1" applyFill="1" applyBorder="1" applyAlignment="1">
      <alignment horizontal="center"/>
    </xf>
    <xf numFmtId="0" fontId="59" fillId="10" borderId="24" xfId="0" applyFont="1" applyFill="1" applyBorder="1" applyAlignment="1">
      <alignment horizontal="center"/>
    </xf>
    <xf numFmtId="0" fontId="59" fillId="10" borderId="25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 vertical="center"/>
    </xf>
    <xf numFmtId="43" fontId="59" fillId="19" borderId="20" xfId="39" applyFont="1" applyFill="1" applyBorder="1" applyAlignment="1">
      <alignment horizontal="center" vertical="center" wrapText="1"/>
    </xf>
    <xf numFmtId="43" fontId="59" fillId="19" borderId="11" xfId="39" applyFont="1" applyFill="1" applyBorder="1" applyAlignment="1">
      <alignment horizontal="center" vertical="center" wrapText="1"/>
    </xf>
    <xf numFmtId="43" fontId="59" fillId="19" borderId="22" xfId="39" applyFont="1" applyFill="1" applyBorder="1" applyAlignment="1">
      <alignment horizontal="center" vertical="center" wrapText="1"/>
    </xf>
    <xf numFmtId="191" fontId="59" fillId="7" borderId="20" xfId="0" applyNumberFormat="1" applyFont="1" applyFill="1" applyBorder="1" applyAlignment="1">
      <alignment horizontal="center" vertical="center" wrapText="1"/>
    </xf>
    <xf numFmtId="191" fontId="59" fillId="7" borderId="11" xfId="0" applyNumberFormat="1" applyFont="1" applyFill="1" applyBorder="1" applyAlignment="1">
      <alignment horizontal="center" vertical="center" wrapText="1"/>
    </xf>
    <xf numFmtId="191" fontId="59" fillId="7" borderId="22" xfId="0" applyNumberFormat="1" applyFont="1" applyFill="1" applyBorder="1" applyAlignment="1">
      <alignment horizontal="center" vertical="center" wrapText="1"/>
    </xf>
    <xf numFmtId="191" fontId="59" fillId="5" borderId="20" xfId="0" applyNumberFormat="1" applyFont="1" applyFill="1" applyBorder="1" applyAlignment="1">
      <alignment horizontal="center" vertical="center" wrapText="1"/>
    </xf>
    <xf numFmtId="191" fontId="59" fillId="5" borderId="11" xfId="0" applyNumberFormat="1" applyFont="1" applyFill="1" applyBorder="1" applyAlignment="1">
      <alignment horizontal="center" vertical="center" wrapText="1"/>
    </xf>
    <xf numFmtId="191" fontId="59" fillId="5" borderId="22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49" fontId="59" fillId="10" borderId="20" xfId="39" applyNumberFormat="1" applyFont="1" applyFill="1" applyBorder="1" applyAlignment="1">
      <alignment horizontal="center" vertical="center"/>
    </xf>
    <xf numFmtId="49" fontId="59" fillId="10" borderId="22" xfId="39" applyNumberFormat="1" applyFont="1" applyFill="1" applyBorder="1" applyAlignment="1">
      <alignment horizontal="center" vertical="center"/>
    </xf>
    <xf numFmtId="43" fontId="59" fillId="3" borderId="10" xfId="39" applyFont="1" applyFill="1" applyBorder="1" applyAlignment="1">
      <alignment horizontal="center" vertical="center" wrapText="1"/>
    </xf>
    <xf numFmtId="43" fontId="59" fillId="7" borderId="10" xfId="39" applyFont="1" applyFill="1" applyBorder="1" applyAlignment="1">
      <alignment horizontal="center" vertical="center" wrapText="1"/>
    </xf>
    <xf numFmtId="43" fontId="53" fillId="0" borderId="0" xfId="39" applyFont="1" applyFill="1" applyAlignment="1">
      <alignment horizontal="left" vertic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/>
    </xf>
    <xf numFmtId="191" fontId="59" fillId="2" borderId="10" xfId="0" applyNumberFormat="1" applyFont="1" applyFill="1" applyBorder="1" applyAlignment="1">
      <alignment horizontal="center" vertical="center" wrapText="1"/>
    </xf>
    <xf numFmtId="0" fontId="59" fillId="19" borderId="23" xfId="0" applyFont="1" applyFill="1" applyBorder="1" applyAlignment="1">
      <alignment horizontal="center" vertical="center"/>
    </xf>
    <xf numFmtId="0" fontId="59" fillId="19" borderId="24" xfId="0" applyFont="1" applyFill="1" applyBorder="1" applyAlignment="1">
      <alignment horizontal="center" vertical="center"/>
    </xf>
    <xf numFmtId="0" fontId="59" fillId="19" borderId="25" xfId="0" applyFont="1" applyFill="1" applyBorder="1" applyAlignment="1">
      <alignment horizontal="center" vertical="center"/>
    </xf>
    <xf numFmtId="43" fontId="59" fillId="10" borderId="10" xfId="39" applyFont="1" applyFill="1" applyBorder="1" applyAlignment="1">
      <alignment horizontal="center" vertical="center" wrapText="1"/>
    </xf>
    <xf numFmtId="43" fontId="59" fillId="35" borderId="10" xfId="39" applyFont="1" applyFill="1" applyBorder="1" applyAlignment="1">
      <alignment horizontal="center" vertical="center" wrapText="1"/>
    </xf>
    <xf numFmtId="43" fontId="59" fillId="19" borderId="10" xfId="39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53" fillId="0" borderId="0" xfId="0" applyFont="1" applyAlignment="1">
      <alignment horizontal="left" indent="1"/>
    </xf>
    <xf numFmtId="43" fontId="53" fillId="0" borderId="0" xfId="39" applyNumberFormat="1" applyFont="1" applyFill="1" applyAlignment="1">
      <alignment horizontal="left" indent="2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8" fillId="10" borderId="26" xfId="0" applyFont="1" applyFill="1" applyBorder="1" applyAlignment="1">
      <alignment horizontal="center" vertical="center" wrapText="1"/>
    </xf>
    <xf numFmtId="0" fontId="58" fillId="10" borderId="27" xfId="0" applyFont="1" applyFill="1" applyBorder="1" applyAlignment="1">
      <alignment horizontal="center" vertical="center" wrapText="1"/>
    </xf>
    <xf numFmtId="0" fontId="58" fillId="10" borderId="28" xfId="0" applyFont="1" applyFill="1" applyBorder="1" applyAlignment="1">
      <alignment horizontal="center" vertical="center" wrapText="1"/>
    </xf>
    <xf numFmtId="0" fontId="58" fillId="10" borderId="29" xfId="0" applyFont="1" applyFill="1" applyBorder="1" applyAlignment="1">
      <alignment horizontal="center" vertical="center" wrapText="1"/>
    </xf>
    <xf numFmtId="0" fontId="58" fillId="10" borderId="12" xfId="0" applyFont="1" applyFill="1" applyBorder="1" applyAlignment="1">
      <alignment horizontal="center" vertical="center" wrapText="1"/>
    </xf>
    <xf numFmtId="0" fontId="58" fillId="10" borderId="30" xfId="0" applyFont="1" applyFill="1" applyBorder="1" applyAlignment="1">
      <alignment horizontal="center" vertical="center" wrapText="1"/>
    </xf>
    <xf numFmtId="43" fontId="65" fillId="0" borderId="12" xfId="39" applyFont="1" applyBorder="1" applyAlignment="1">
      <alignment horizontal="right"/>
    </xf>
    <xf numFmtId="0" fontId="59" fillId="4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 wrapText="1"/>
    </xf>
    <xf numFmtId="0" fontId="59" fillId="38" borderId="20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horizontal="center" vertical="center" wrapText="1"/>
    </xf>
    <xf numFmtId="0" fontId="59" fillId="38" borderId="2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0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/>
    </xf>
    <xf numFmtId="2" fontId="60" fillId="0" borderId="0" xfId="39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2" fontId="57" fillId="0" borderId="10" xfId="0" applyNumberFormat="1" applyFont="1" applyFill="1" applyBorder="1" applyAlignment="1">
      <alignment/>
    </xf>
    <xf numFmtId="193" fontId="57" fillId="0" borderId="10" xfId="39" applyNumberFormat="1" applyFont="1" applyFill="1" applyBorder="1" applyAlignment="1">
      <alignment horizontal="right"/>
    </xf>
    <xf numFmtId="194" fontId="57" fillId="0" borderId="1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6">
      <selection activeCell="D68" sqref="D68:I70"/>
    </sheetView>
  </sheetViews>
  <sheetFormatPr defaultColWidth="9.140625" defaultRowHeight="15"/>
  <cols>
    <col min="1" max="1" width="3.421875" style="29" customWidth="1"/>
    <col min="2" max="2" width="26.57421875" style="31" customWidth="1"/>
    <col min="3" max="3" width="20.00390625" style="31" customWidth="1"/>
    <col min="4" max="4" width="15.8515625" style="31" customWidth="1"/>
    <col min="5" max="14" width="9.140625" style="31" customWidth="1"/>
    <col min="15" max="15" width="13.00390625" style="31" customWidth="1"/>
    <col min="16" max="16384" width="9.140625" style="31" customWidth="1"/>
  </cols>
  <sheetData>
    <row r="1" ht="21.75">
      <c r="B1" s="30" t="s">
        <v>49</v>
      </c>
    </row>
    <row r="2" spans="1:3" ht="21.75">
      <c r="A2" s="29">
        <v>1</v>
      </c>
      <c r="B2" s="31" t="s">
        <v>8</v>
      </c>
      <c r="C2" s="31" t="s">
        <v>52</v>
      </c>
    </row>
    <row r="3" ht="21.75">
      <c r="C3" s="31" t="s">
        <v>109</v>
      </c>
    </row>
    <row r="4" spans="1:3" s="34" customFormat="1" ht="21.75">
      <c r="A4" s="32">
        <v>2</v>
      </c>
      <c r="B4" s="33" t="s">
        <v>9</v>
      </c>
      <c r="C4" s="34" t="s">
        <v>53</v>
      </c>
    </row>
    <row r="5" ht="21.75">
      <c r="C5" s="31" t="s">
        <v>54</v>
      </c>
    </row>
    <row r="6" spans="1:3" ht="21.75">
      <c r="A6" s="29">
        <v>3</v>
      </c>
      <c r="B6" s="31" t="s">
        <v>10</v>
      </c>
      <c r="C6" s="31" t="s">
        <v>107</v>
      </c>
    </row>
    <row r="7" spans="1:3" ht="21.75">
      <c r="A7" s="29">
        <v>4</v>
      </c>
      <c r="B7" s="31" t="s">
        <v>55</v>
      </c>
      <c r="C7" s="31" t="s">
        <v>56</v>
      </c>
    </row>
    <row r="8" spans="1:3" s="34" customFormat="1" ht="21.75">
      <c r="A8" s="32">
        <v>5</v>
      </c>
      <c r="B8" s="35" t="s">
        <v>3</v>
      </c>
      <c r="C8" s="34" t="s">
        <v>57</v>
      </c>
    </row>
    <row r="9" spans="1:3" s="34" customFormat="1" ht="21.75">
      <c r="A9" s="32"/>
      <c r="B9" s="35"/>
      <c r="C9" s="36" t="s">
        <v>58</v>
      </c>
    </row>
    <row r="10" spans="1:3" s="34" customFormat="1" ht="21.75">
      <c r="A10" s="32"/>
      <c r="B10" s="35"/>
      <c r="C10" s="37" t="s">
        <v>59</v>
      </c>
    </row>
    <row r="11" spans="1:3" s="34" customFormat="1" ht="21.75">
      <c r="A11" s="32"/>
      <c r="B11" s="35"/>
      <c r="C11" s="36" t="s">
        <v>108</v>
      </c>
    </row>
    <row r="12" spans="1:2" ht="21.75">
      <c r="A12" s="29">
        <v>6</v>
      </c>
      <c r="B12" s="31" t="s">
        <v>60</v>
      </c>
    </row>
    <row r="13" spans="3:4" ht="21.75">
      <c r="C13" s="31" t="s">
        <v>22</v>
      </c>
      <c r="D13" s="31" t="s">
        <v>61</v>
      </c>
    </row>
    <row r="14" spans="3:4" ht="21.75">
      <c r="C14" s="31" t="s">
        <v>23</v>
      </c>
      <c r="D14" s="31" t="s">
        <v>62</v>
      </c>
    </row>
    <row r="15" spans="1:3" ht="21.75">
      <c r="A15" s="29">
        <v>7</v>
      </c>
      <c r="B15" s="31" t="s">
        <v>12</v>
      </c>
      <c r="C15" s="31" t="s">
        <v>63</v>
      </c>
    </row>
    <row r="16" ht="21.75">
      <c r="C16" s="38" t="s">
        <v>64</v>
      </c>
    </row>
    <row r="17" ht="21.75">
      <c r="C17" s="38" t="s">
        <v>65</v>
      </c>
    </row>
    <row r="18" ht="21.75">
      <c r="C18" s="38" t="s">
        <v>66</v>
      </c>
    </row>
    <row r="19" ht="21.75">
      <c r="C19" s="38" t="s">
        <v>67</v>
      </c>
    </row>
    <row r="20" ht="21.75">
      <c r="C20" s="38" t="s">
        <v>68</v>
      </c>
    </row>
    <row r="21" spans="1:5" ht="21.75">
      <c r="A21" s="29">
        <v>8</v>
      </c>
      <c r="B21" s="31" t="s">
        <v>221</v>
      </c>
      <c r="E21" s="31" t="s">
        <v>69</v>
      </c>
    </row>
    <row r="22" spans="3:4" ht="21.75">
      <c r="C22" s="31" t="s">
        <v>40</v>
      </c>
      <c r="D22" s="31" t="s">
        <v>70</v>
      </c>
    </row>
    <row r="23" spans="3:4" ht="21.75">
      <c r="C23" s="39" t="s">
        <v>41</v>
      </c>
      <c r="D23" s="31" t="s">
        <v>71</v>
      </c>
    </row>
    <row r="24" spans="3:4" ht="21.75">
      <c r="C24" s="31" t="s">
        <v>72</v>
      </c>
      <c r="D24" s="31" t="s">
        <v>73</v>
      </c>
    </row>
    <row r="25" spans="3:4" ht="21.75">
      <c r="C25" s="31" t="s">
        <v>43</v>
      </c>
      <c r="D25" s="31" t="s">
        <v>74</v>
      </c>
    </row>
    <row r="26" spans="3:4" ht="21.75">
      <c r="C26" s="31" t="s">
        <v>13</v>
      </c>
      <c r="D26" s="31" t="s">
        <v>75</v>
      </c>
    </row>
    <row r="27" spans="3:4" ht="21.75">
      <c r="C27" s="31" t="s">
        <v>5</v>
      </c>
      <c r="D27" s="31" t="s">
        <v>76</v>
      </c>
    </row>
    <row r="28" spans="3:4" ht="21.75">
      <c r="C28" s="31" t="s">
        <v>31</v>
      </c>
      <c r="D28" s="31" t="s">
        <v>77</v>
      </c>
    </row>
    <row r="29" ht="21.75">
      <c r="D29" s="40" t="s">
        <v>78</v>
      </c>
    </row>
    <row r="30" ht="21.75">
      <c r="D30" s="40" t="s">
        <v>79</v>
      </c>
    </row>
    <row r="31" ht="21.75">
      <c r="D31" s="40" t="s">
        <v>80</v>
      </c>
    </row>
    <row r="32" spans="3:4" ht="21.75">
      <c r="C32" s="31" t="s">
        <v>81</v>
      </c>
      <c r="D32" s="31" t="s">
        <v>82</v>
      </c>
    </row>
    <row r="33" ht="21.75">
      <c r="D33" s="40" t="s">
        <v>83</v>
      </c>
    </row>
    <row r="34" ht="21.75">
      <c r="D34" s="40" t="s">
        <v>84</v>
      </c>
    </row>
    <row r="35" spans="3:4" ht="21.75">
      <c r="C35" s="31" t="s">
        <v>85</v>
      </c>
      <c r="D35" s="31" t="s">
        <v>86</v>
      </c>
    </row>
    <row r="36" ht="21.75">
      <c r="D36" s="40" t="s">
        <v>87</v>
      </c>
    </row>
    <row r="37" ht="21.75">
      <c r="D37" s="40" t="s">
        <v>88</v>
      </c>
    </row>
    <row r="38" ht="21.75">
      <c r="D38" s="40" t="s">
        <v>89</v>
      </c>
    </row>
    <row r="40" spans="1:3" ht="21.75">
      <c r="A40" s="29">
        <v>9</v>
      </c>
      <c r="B40" s="31" t="s">
        <v>14</v>
      </c>
      <c r="C40" s="31" t="s">
        <v>222</v>
      </c>
    </row>
    <row r="41" spans="1:2" ht="21.75">
      <c r="A41" s="29">
        <v>10</v>
      </c>
      <c r="B41" s="31" t="s">
        <v>90</v>
      </c>
    </row>
    <row r="42" spans="3:4" ht="21.75">
      <c r="C42" s="31" t="s">
        <v>33</v>
      </c>
      <c r="D42" s="31" t="s">
        <v>91</v>
      </c>
    </row>
    <row r="43" spans="3:4" ht="21.75">
      <c r="C43" s="31" t="s">
        <v>34</v>
      </c>
      <c r="D43" s="31" t="s">
        <v>92</v>
      </c>
    </row>
    <row r="44" spans="3:4" ht="21.75">
      <c r="C44" s="31" t="s">
        <v>35</v>
      </c>
      <c r="D44" s="31" t="s">
        <v>93</v>
      </c>
    </row>
    <row r="45" spans="3:4" ht="21.75">
      <c r="C45" s="31" t="s">
        <v>94</v>
      </c>
      <c r="D45" s="31" t="s">
        <v>95</v>
      </c>
    </row>
    <row r="46" spans="1:3" ht="21.75">
      <c r="A46" s="29">
        <v>11</v>
      </c>
      <c r="B46" s="31" t="s">
        <v>48</v>
      </c>
      <c r="C46" s="31" t="s">
        <v>96</v>
      </c>
    </row>
    <row r="47" ht="21.75">
      <c r="C47" s="31" t="s">
        <v>97</v>
      </c>
    </row>
    <row r="48" ht="21.75">
      <c r="C48" s="31" t="s">
        <v>98</v>
      </c>
    </row>
    <row r="49" ht="13.5" customHeight="1">
      <c r="B49" s="41" t="s">
        <v>99</v>
      </c>
    </row>
    <row r="50" spans="1:2" ht="21.75">
      <c r="A50" s="42" t="s">
        <v>100</v>
      </c>
      <c r="B50" s="31" t="s">
        <v>101</v>
      </c>
    </row>
    <row r="51" spans="1:3" ht="21.75">
      <c r="A51" s="29">
        <v>12</v>
      </c>
      <c r="B51" s="31" t="s">
        <v>50</v>
      </c>
      <c r="C51" s="31" t="s">
        <v>51</v>
      </c>
    </row>
    <row r="52" spans="2:3" ht="21.75">
      <c r="B52" s="78">
        <v>0</v>
      </c>
      <c r="C52" s="79" t="s">
        <v>102</v>
      </c>
    </row>
    <row r="53" spans="2:3" ht="21.75">
      <c r="B53" s="78">
        <v>11</v>
      </c>
      <c r="C53" s="79" t="s">
        <v>103</v>
      </c>
    </row>
    <row r="54" spans="2:3" ht="21.75">
      <c r="B54" s="78">
        <v>22</v>
      </c>
      <c r="C54" s="79" t="s">
        <v>105</v>
      </c>
    </row>
    <row r="55" spans="2:3" ht="21.75">
      <c r="B55" s="78">
        <v>33</v>
      </c>
      <c r="C55" s="79" t="s">
        <v>104</v>
      </c>
    </row>
    <row r="56" spans="2:3" ht="21.75">
      <c r="B56" s="78">
        <v>44</v>
      </c>
      <c r="C56" s="79" t="s">
        <v>106</v>
      </c>
    </row>
    <row r="57" spans="2:7" ht="21.75">
      <c r="B57" s="78">
        <v>55</v>
      </c>
      <c r="C57" s="79" t="s">
        <v>181</v>
      </c>
      <c r="E57" s="43"/>
      <c r="F57" s="44"/>
      <c r="G57" s="43"/>
    </row>
    <row r="58" spans="2:7" ht="21.75">
      <c r="B58" s="78">
        <v>66</v>
      </c>
      <c r="C58" s="79" t="s">
        <v>182</v>
      </c>
      <c r="E58" s="46"/>
      <c r="F58" s="45"/>
      <c r="G58" s="46"/>
    </row>
    <row r="59" spans="2:7" ht="21.75">
      <c r="B59" s="78">
        <v>77</v>
      </c>
      <c r="C59" s="79" t="s">
        <v>114</v>
      </c>
      <c r="E59" s="46"/>
      <c r="F59" s="47"/>
      <c r="G59" s="46"/>
    </row>
    <row r="60" spans="2:7" ht="21.75">
      <c r="B60" s="78">
        <v>88</v>
      </c>
      <c r="C60" s="79" t="s">
        <v>113</v>
      </c>
      <c r="F60" s="45"/>
      <c r="G60" s="46"/>
    </row>
    <row r="61" spans="2:6" ht="21.75">
      <c r="B61" s="78">
        <v>99</v>
      </c>
      <c r="C61" s="79" t="s">
        <v>112</v>
      </c>
      <c r="F61" s="48"/>
    </row>
    <row r="62" spans="1:6" ht="21.75">
      <c r="A62" s="31"/>
      <c r="B62" s="78" t="s">
        <v>111</v>
      </c>
      <c r="C62" s="79" t="s">
        <v>110</v>
      </c>
      <c r="F62" s="29"/>
    </row>
    <row r="63" spans="1:6" ht="21.75">
      <c r="A63" s="31"/>
      <c r="B63" s="78"/>
      <c r="C63" s="79"/>
      <c r="F63" s="29"/>
    </row>
    <row r="64" spans="1:6" ht="21.75">
      <c r="A64" s="31"/>
      <c r="B64" s="78"/>
      <c r="C64" s="79"/>
      <c r="F64" s="29"/>
    </row>
    <row r="65" spans="1:6" ht="22.5" thickBot="1">
      <c r="A65" s="31"/>
      <c r="B65" s="41" t="s">
        <v>223</v>
      </c>
      <c r="F65" s="29"/>
    </row>
    <row r="66" spans="2:13" ht="18.75" customHeight="1">
      <c r="B66" s="168" t="s">
        <v>224</v>
      </c>
      <c r="C66" s="169"/>
      <c r="D66" s="85"/>
      <c r="E66" s="85"/>
      <c r="F66" s="85"/>
      <c r="G66" s="85"/>
      <c r="H66" s="85"/>
      <c r="I66" s="85"/>
      <c r="J66" s="85"/>
      <c r="K66" s="85"/>
      <c r="L66" s="85"/>
      <c r="M66" s="86"/>
    </row>
    <row r="67" spans="2:13" ht="18.75" customHeight="1">
      <c r="B67" s="87"/>
      <c r="C67" s="88" t="s">
        <v>225</v>
      </c>
      <c r="D67" s="89" t="s">
        <v>226</v>
      </c>
      <c r="E67" s="90"/>
      <c r="F67" s="90"/>
      <c r="G67" s="90"/>
      <c r="H67" s="90"/>
      <c r="I67" s="90"/>
      <c r="J67" s="90"/>
      <c r="K67" s="90"/>
      <c r="L67" s="90"/>
      <c r="M67" s="91"/>
    </row>
    <row r="68" spans="2:13" ht="18.75" customHeight="1">
      <c r="B68" s="92"/>
      <c r="C68" s="90"/>
      <c r="D68" s="93" t="s">
        <v>227</v>
      </c>
      <c r="E68" s="90"/>
      <c r="F68" s="90"/>
      <c r="G68" s="90"/>
      <c r="H68" s="90"/>
      <c r="I68" s="90"/>
      <c r="J68" s="90"/>
      <c r="K68" s="90"/>
      <c r="L68" s="90"/>
      <c r="M68" s="91"/>
    </row>
    <row r="69" spans="2:13" ht="21.75">
      <c r="B69" s="92"/>
      <c r="C69" s="90"/>
      <c r="D69" s="93" t="s">
        <v>228</v>
      </c>
      <c r="E69" s="90"/>
      <c r="F69" s="90"/>
      <c r="G69" s="90"/>
      <c r="H69" s="90"/>
      <c r="I69" s="90"/>
      <c r="J69" s="90"/>
      <c r="K69" s="90"/>
      <c r="L69" s="90"/>
      <c r="M69" s="91"/>
    </row>
    <row r="70" spans="2:13" ht="21.75">
      <c r="B70" s="92"/>
      <c r="C70" s="90"/>
      <c r="D70" s="93" t="s">
        <v>229</v>
      </c>
      <c r="E70" s="90"/>
      <c r="F70" s="90"/>
      <c r="G70" s="90"/>
      <c r="H70" s="90"/>
      <c r="I70" s="90"/>
      <c r="J70" s="90"/>
      <c r="K70" s="90"/>
      <c r="L70" s="90"/>
      <c r="M70" s="91"/>
    </row>
    <row r="71" spans="2:13" ht="21.75">
      <c r="B71" s="92"/>
      <c r="C71" s="90" t="s">
        <v>230</v>
      </c>
      <c r="D71" s="90"/>
      <c r="E71" s="90"/>
      <c r="F71" s="90"/>
      <c r="G71" s="90"/>
      <c r="H71" s="90"/>
      <c r="I71" s="90"/>
      <c r="J71" s="90"/>
      <c r="K71" s="90"/>
      <c r="L71" s="90"/>
      <c r="M71" s="91"/>
    </row>
    <row r="72" spans="2:15" ht="21.75">
      <c r="B72" s="92"/>
      <c r="C72" s="94" t="s">
        <v>231</v>
      </c>
      <c r="D72" s="89" t="s">
        <v>232</v>
      </c>
      <c r="E72" s="90"/>
      <c r="F72" s="90"/>
      <c r="G72" s="90"/>
      <c r="H72" s="90"/>
      <c r="I72" s="90"/>
      <c r="J72" s="90"/>
      <c r="K72" s="90"/>
      <c r="L72" s="90"/>
      <c r="M72" s="91"/>
      <c r="O72" s="31" t="s">
        <v>69</v>
      </c>
    </row>
    <row r="73" spans="2:13" ht="21.75">
      <c r="B73" s="92"/>
      <c r="C73" s="94" t="s">
        <v>233</v>
      </c>
      <c r="D73" s="89" t="s">
        <v>234</v>
      </c>
      <c r="E73" s="90"/>
      <c r="F73" s="90"/>
      <c r="G73" s="90"/>
      <c r="H73" s="90"/>
      <c r="I73" s="90"/>
      <c r="J73" s="90"/>
      <c r="K73" s="90"/>
      <c r="L73" s="90"/>
      <c r="M73" s="91"/>
    </row>
    <row r="74" spans="2:13" ht="21.75">
      <c r="B74" s="170" t="s">
        <v>235</v>
      </c>
      <c r="C74" s="171"/>
      <c r="D74" s="89" t="s">
        <v>242</v>
      </c>
      <c r="E74" s="90"/>
      <c r="F74" s="90"/>
      <c r="G74" s="90"/>
      <c r="H74" s="90"/>
      <c r="I74" s="90"/>
      <c r="J74" s="90"/>
      <c r="K74" s="90"/>
      <c r="L74" s="90"/>
      <c r="M74" s="91"/>
    </row>
    <row r="75" spans="2:13" ht="21.75">
      <c r="B75" s="92"/>
      <c r="C75" s="90"/>
      <c r="D75" s="95" t="s">
        <v>236</v>
      </c>
      <c r="E75" s="90"/>
      <c r="F75" s="90"/>
      <c r="G75" s="90"/>
      <c r="H75" s="90"/>
      <c r="I75" s="90"/>
      <c r="J75" s="90"/>
      <c r="K75" s="90"/>
      <c r="L75" s="90"/>
      <c r="M75" s="91"/>
    </row>
    <row r="76" spans="2:13" ht="21.75">
      <c r="B76" s="92"/>
      <c r="C76" s="90"/>
      <c r="D76" s="95" t="s">
        <v>237</v>
      </c>
      <c r="E76" s="90"/>
      <c r="F76" s="90"/>
      <c r="G76" s="90"/>
      <c r="H76" s="90"/>
      <c r="I76" s="90"/>
      <c r="J76" s="90"/>
      <c r="K76" s="90"/>
      <c r="L76" s="90"/>
      <c r="M76" s="91"/>
    </row>
    <row r="77" spans="2:13" ht="21.75">
      <c r="B77" s="92"/>
      <c r="C77" s="90"/>
      <c r="D77" s="95" t="s">
        <v>238</v>
      </c>
      <c r="E77" s="90"/>
      <c r="F77" s="90"/>
      <c r="G77" s="90"/>
      <c r="H77" s="90"/>
      <c r="I77" s="90"/>
      <c r="J77" s="90"/>
      <c r="K77" s="90"/>
      <c r="L77" s="90"/>
      <c r="M77" s="91"/>
    </row>
    <row r="78" spans="2:13" ht="21.75">
      <c r="B78" s="170" t="s">
        <v>239</v>
      </c>
      <c r="C78" s="171"/>
      <c r="D78" s="89" t="s">
        <v>240</v>
      </c>
      <c r="E78" s="90"/>
      <c r="F78" s="90"/>
      <c r="G78" s="90"/>
      <c r="H78" s="90"/>
      <c r="I78" s="90"/>
      <c r="J78" s="90"/>
      <c r="K78" s="90"/>
      <c r="L78" s="90"/>
      <c r="M78" s="91"/>
    </row>
    <row r="79" spans="2:13" ht="22.5" thickBot="1">
      <c r="B79" s="96"/>
      <c r="C79" s="97"/>
      <c r="D79" s="98"/>
      <c r="E79" s="97"/>
      <c r="F79" s="97"/>
      <c r="G79" s="97"/>
      <c r="H79" s="97"/>
      <c r="I79" s="97"/>
      <c r="J79" s="97"/>
      <c r="K79" s="97"/>
      <c r="L79" s="97"/>
      <c r="M79" s="99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A25">
      <selection activeCell="K50" sqref="K50"/>
    </sheetView>
  </sheetViews>
  <sheetFormatPr defaultColWidth="8.8515625" defaultRowHeight="15"/>
  <cols>
    <col min="1" max="1" width="6.8515625" style="11" bestFit="1" customWidth="1"/>
    <col min="2" max="2" width="8.00390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71093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11.00390625" style="8" customWidth="1"/>
    <col min="13" max="13" width="7.7109375" style="8" customWidth="1"/>
    <col min="14" max="14" width="6.421875" style="8" customWidth="1"/>
    <col min="15" max="15" width="6.28125" style="13" customWidth="1"/>
    <col min="16" max="16" width="7.421875" style="11" customWidth="1"/>
    <col min="17" max="17" width="6.8515625" style="11" customWidth="1"/>
    <col min="18" max="18" width="8.421875" style="11" customWidth="1"/>
    <col min="19" max="19" width="9.421875" style="11" customWidth="1"/>
    <col min="20" max="20" width="5.00390625" style="11" customWidth="1"/>
    <col min="21" max="21" width="6.7109375" style="11" bestFit="1" customWidth="1"/>
    <col min="22" max="22" width="5.28125" style="11" bestFit="1" customWidth="1"/>
    <col min="23" max="23" width="4.140625" style="11" bestFit="1" customWidth="1"/>
    <col min="24" max="24" width="5.00390625" style="11" bestFit="1" customWidth="1"/>
    <col min="25" max="25" width="5.7109375" style="11" bestFit="1" customWidth="1"/>
    <col min="26" max="45" width="4.140625" style="11" bestFit="1" customWidth="1"/>
    <col min="46" max="46" width="5.28125" style="11" customWidth="1"/>
    <col min="47" max="47" width="4.7109375" style="11" customWidth="1"/>
    <col min="48" max="48" width="27.7109375" style="11" customWidth="1"/>
    <col min="49" max="16384" width="8.8515625" style="11" customWidth="1"/>
  </cols>
  <sheetData>
    <row r="1" spans="3:46" ht="33"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148"/>
      <c r="R3" s="148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148"/>
      <c r="R4" s="148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8" ht="18.75" customHeight="1">
      <c r="A5" s="25"/>
      <c r="B5" s="6"/>
      <c r="C5" s="6"/>
      <c r="G5" s="7"/>
      <c r="K5" s="8">
        <f>K10+K11+K12+K13+K14+K15+K16+K17+K18+K19+K20+K21++K22+K23+K24+K25+K26+K27+K28+K29+K30+K31+K32+K33+K34+K35+K36+K37+K38+K39+K40+K41+K42+K43</f>
        <v>637.98605351641</v>
      </c>
      <c r="L5" s="9">
        <f>K10+K14+K15+K18+K20+K24+K27+K28+K36+K37+K38+K39+K40+K41</f>
        <v>221.58937206191004</v>
      </c>
      <c r="M5" s="9">
        <f>K34+K42+K43</f>
        <v>80.2231306816</v>
      </c>
      <c r="N5" s="9"/>
      <c r="O5" s="6"/>
      <c r="AE5" s="50"/>
      <c r="AF5" s="50"/>
      <c r="AM5" s="50"/>
      <c r="AN5" s="50"/>
      <c r="AT5" s="172" t="s">
        <v>6</v>
      </c>
      <c r="AU5" s="172"/>
      <c r="AV5" s="172"/>
    </row>
    <row r="6" spans="1:48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0" t="s">
        <v>48</v>
      </c>
    </row>
    <row r="7" spans="1:48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180"/>
    </row>
    <row r="8" spans="1:48" ht="27.75" customHeight="1">
      <c r="A8" s="203"/>
      <c r="B8" s="173"/>
      <c r="C8" s="173"/>
      <c r="D8" s="173"/>
      <c r="E8" s="173"/>
      <c r="F8" s="173"/>
      <c r="G8" s="209"/>
      <c r="H8" s="151" t="s">
        <v>22</v>
      </c>
      <c r="I8" s="84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146" t="s">
        <v>24</v>
      </c>
      <c r="U8" s="146" t="s">
        <v>25</v>
      </c>
      <c r="V8" s="146" t="s">
        <v>26</v>
      </c>
      <c r="W8" s="146" t="s">
        <v>27</v>
      </c>
      <c r="X8" s="144" t="s">
        <v>24</v>
      </c>
      <c r="Y8" s="144" t="s">
        <v>25</v>
      </c>
      <c r="Z8" s="144" t="s">
        <v>26</v>
      </c>
      <c r="AA8" s="144" t="s">
        <v>27</v>
      </c>
      <c r="AB8" s="149" t="s">
        <v>24</v>
      </c>
      <c r="AC8" s="149" t="s">
        <v>25</v>
      </c>
      <c r="AD8" s="149" t="s">
        <v>26</v>
      </c>
      <c r="AE8" s="149" t="s">
        <v>27</v>
      </c>
      <c r="AF8" s="150" t="s">
        <v>24</v>
      </c>
      <c r="AG8" s="150" t="s">
        <v>25</v>
      </c>
      <c r="AH8" s="150" t="s">
        <v>26</v>
      </c>
      <c r="AI8" s="150" t="s">
        <v>27</v>
      </c>
      <c r="AJ8" s="145" t="s">
        <v>24</v>
      </c>
      <c r="AK8" s="145" t="s">
        <v>25</v>
      </c>
      <c r="AL8" s="145" t="s">
        <v>26</v>
      </c>
      <c r="AM8" s="145" t="s">
        <v>27</v>
      </c>
      <c r="AN8" s="146" t="s">
        <v>24</v>
      </c>
      <c r="AO8" s="146" t="s">
        <v>25</v>
      </c>
      <c r="AP8" s="146" t="s">
        <v>26</v>
      </c>
      <c r="AQ8" s="146" t="s">
        <v>27</v>
      </c>
      <c r="AR8" s="147" t="s">
        <v>24</v>
      </c>
      <c r="AS8" s="147" t="s">
        <v>25</v>
      </c>
      <c r="AT8" s="147" t="s">
        <v>26</v>
      </c>
      <c r="AU8" s="147" t="s">
        <v>27</v>
      </c>
      <c r="AV8" s="180"/>
    </row>
    <row r="9" spans="1:48" ht="17.25">
      <c r="A9" s="204" t="s">
        <v>28</v>
      </c>
      <c r="B9" s="204"/>
      <c r="C9" s="204"/>
      <c r="D9" s="204"/>
      <c r="E9" s="204"/>
      <c r="F9" s="204"/>
      <c r="G9" s="17">
        <f>I9+H9</f>
        <v>592.1737046636099</v>
      </c>
      <c r="H9" s="18">
        <f>SUM(H10:H43)</f>
        <v>592.1737046636099</v>
      </c>
      <c r="I9" s="18">
        <f>SUM(I10:I43)</f>
        <v>0</v>
      </c>
      <c r="J9" s="18"/>
      <c r="K9" s="18">
        <f>SUM(K10:K43)</f>
        <v>637.98605351641</v>
      </c>
      <c r="L9" s="18">
        <f>SUM(L10:L43)</f>
        <v>0</v>
      </c>
      <c r="M9" s="18">
        <f>SUM(M10:M43)</f>
        <v>0</v>
      </c>
      <c r="N9" s="18">
        <f>SUM(N10:N43)</f>
        <v>0</v>
      </c>
      <c r="O9" s="18"/>
      <c r="P9" s="18">
        <f>SUM(P10:P43)</f>
        <v>631.58987752811</v>
      </c>
      <c r="Q9" s="18"/>
      <c r="R9" s="18"/>
      <c r="S9" s="18"/>
      <c r="T9" s="18">
        <f aca="true" t="shared" si="0" ref="T9:AU9">SUM(T10:T43)</f>
        <v>0</v>
      </c>
      <c r="U9" s="18">
        <f t="shared" si="0"/>
        <v>45.2493363815</v>
      </c>
      <c r="V9" s="18">
        <f t="shared" si="0"/>
        <v>81.92999999999999</v>
      </c>
      <c r="W9" s="18">
        <f t="shared" si="0"/>
        <v>1.6</v>
      </c>
      <c r="X9" s="18">
        <f t="shared" si="0"/>
        <v>158.3</v>
      </c>
      <c r="Y9" s="18">
        <f t="shared" si="0"/>
        <v>344.51615571855996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ht="21.75">
      <c r="A10" s="49" t="str">
        <f aca="true" t="shared" si="1" ref="A10:A43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13</v>
      </c>
      <c r="C10" s="67" t="s">
        <v>132</v>
      </c>
      <c r="D10" s="81" t="s">
        <v>44</v>
      </c>
      <c r="E10" s="63" t="s">
        <v>119</v>
      </c>
      <c r="F10" s="114" t="s">
        <v>120</v>
      </c>
      <c r="G10" s="66">
        <v>12.3170897027</v>
      </c>
      <c r="H10" s="66">
        <v>12.3170897027</v>
      </c>
      <c r="I10" s="66">
        <v>0</v>
      </c>
      <c r="J10" s="23">
        <v>1</v>
      </c>
      <c r="K10" s="115">
        <v>40.48</v>
      </c>
      <c r="L10" s="115">
        <v>0</v>
      </c>
      <c r="M10" s="115">
        <v>0</v>
      </c>
      <c r="N10" s="115">
        <v>0</v>
      </c>
      <c r="O10" s="23">
        <v>4</v>
      </c>
      <c r="P10" s="116">
        <v>40.48</v>
      </c>
      <c r="Q10" s="65">
        <v>100</v>
      </c>
      <c r="R10" s="23">
        <v>1</v>
      </c>
      <c r="S10" s="23">
        <v>2</v>
      </c>
      <c r="T10" s="64">
        <v>0</v>
      </c>
      <c r="U10" s="64">
        <v>0</v>
      </c>
      <c r="V10" s="64">
        <v>40.48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14"/>
    </row>
    <row r="11" spans="1:48" ht="21.75">
      <c r="A11" s="49" t="str">
        <f t="shared" si="1"/>
        <v>   </v>
      </c>
      <c r="B11" s="62">
        <v>14</v>
      </c>
      <c r="C11" s="67" t="s">
        <v>133</v>
      </c>
      <c r="D11" s="81" t="s">
        <v>44</v>
      </c>
      <c r="E11" s="63" t="s">
        <v>119</v>
      </c>
      <c r="F11" s="114" t="s">
        <v>120</v>
      </c>
      <c r="G11" s="66">
        <v>17.8894405162</v>
      </c>
      <c r="H11" s="66">
        <v>17.8894405162</v>
      </c>
      <c r="I11" s="66">
        <v>0</v>
      </c>
      <c r="J11" s="23">
        <v>1</v>
      </c>
      <c r="K11" s="115">
        <v>19.2</v>
      </c>
      <c r="L11" s="115">
        <v>0</v>
      </c>
      <c r="M11" s="115">
        <v>0</v>
      </c>
      <c r="N11" s="115">
        <v>0</v>
      </c>
      <c r="O11" s="23">
        <v>4</v>
      </c>
      <c r="P11" s="116">
        <v>19.2</v>
      </c>
      <c r="Q11" s="65">
        <v>100</v>
      </c>
      <c r="R11" s="23">
        <v>1</v>
      </c>
      <c r="S11" s="23">
        <v>2</v>
      </c>
      <c r="T11" s="64">
        <v>0</v>
      </c>
      <c r="U11" s="64">
        <v>0</v>
      </c>
      <c r="V11" s="64">
        <v>19.2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14"/>
    </row>
    <row r="12" spans="1:48" ht="21.75">
      <c r="A12" s="49" t="str">
        <f t="shared" si="1"/>
        <v>   </v>
      </c>
      <c r="B12" s="62">
        <v>15</v>
      </c>
      <c r="C12" s="67" t="s">
        <v>134</v>
      </c>
      <c r="D12" s="81" t="s">
        <v>44</v>
      </c>
      <c r="E12" s="63" t="s">
        <v>119</v>
      </c>
      <c r="F12" s="114" t="s">
        <v>120</v>
      </c>
      <c r="G12" s="66">
        <v>22.0159050209</v>
      </c>
      <c r="H12" s="66">
        <v>22.0159050209</v>
      </c>
      <c r="I12" s="66">
        <v>0</v>
      </c>
      <c r="J12" s="23">
        <v>1</v>
      </c>
      <c r="K12" s="115">
        <v>22.25</v>
      </c>
      <c r="L12" s="115">
        <v>0</v>
      </c>
      <c r="M12" s="115">
        <v>0</v>
      </c>
      <c r="N12" s="115">
        <v>0</v>
      </c>
      <c r="O12" s="23">
        <v>3</v>
      </c>
      <c r="P12" s="116">
        <v>22.25</v>
      </c>
      <c r="Q12" s="65">
        <v>100</v>
      </c>
      <c r="R12" s="23">
        <v>2</v>
      </c>
      <c r="S12" s="23">
        <v>2</v>
      </c>
      <c r="T12" s="64">
        <v>0</v>
      </c>
      <c r="U12" s="64">
        <v>0</v>
      </c>
      <c r="V12" s="64">
        <v>22.25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14"/>
    </row>
    <row r="13" spans="1:48" ht="21.75">
      <c r="A13" s="49" t="str">
        <f t="shared" si="1"/>
        <v>   </v>
      </c>
      <c r="B13" s="62">
        <v>17</v>
      </c>
      <c r="C13" s="67" t="s">
        <v>136</v>
      </c>
      <c r="D13" s="81" t="s">
        <v>44</v>
      </c>
      <c r="E13" s="63" t="s">
        <v>119</v>
      </c>
      <c r="F13" s="114" t="s">
        <v>120</v>
      </c>
      <c r="G13" s="66">
        <v>46.2152159074</v>
      </c>
      <c r="H13" s="66">
        <v>46.2152159074</v>
      </c>
      <c r="I13" s="66">
        <v>0</v>
      </c>
      <c r="J13" s="23">
        <v>1</v>
      </c>
      <c r="K13" s="115">
        <v>62.32</v>
      </c>
      <c r="L13" s="115">
        <v>0</v>
      </c>
      <c r="M13" s="115">
        <v>0</v>
      </c>
      <c r="N13" s="115">
        <v>0</v>
      </c>
      <c r="O13" s="23">
        <v>3</v>
      </c>
      <c r="P13" s="116">
        <v>62.32</v>
      </c>
      <c r="Q13" s="65">
        <v>100</v>
      </c>
      <c r="R13" s="23">
        <v>2</v>
      </c>
      <c r="S13" s="23">
        <v>2</v>
      </c>
      <c r="T13" s="64">
        <v>0</v>
      </c>
      <c r="U13" s="64">
        <v>0</v>
      </c>
      <c r="V13" s="64">
        <v>0</v>
      </c>
      <c r="W13" s="64">
        <v>0</v>
      </c>
      <c r="X13" s="120">
        <v>62.32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14"/>
    </row>
    <row r="14" spans="1:48" ht="21.75">
      <c r="A14" s="49" t="str">
        <f t="shared" si="1"/>
        <v>   </v>
      </c>
      <c r="B14" s="62">
        <v>24</v>
      </c>
      <c r="C14" s="67" t="s">
        <v>143</v>
      </c>
      <c r="D14" s="81" t="s">
        <v>183</v>
      </c>
      <c r="E14" s="63" t="s">
        <v>119</v>
      </c>
      <c r="F14" s="114" t="s">
        <v>120</v>
      </c>
      <c r="G14" s="66">
        <v>4.77627242541</v>
      </c>
      <c r="H14" s="66">
        <v>4.77627242541</v>
      </c>
      <c r="I14" s="66">
        <v>0</v>
      </c>
      <c r="J14" s="23">
        <v>1</v>
      </c>
      <c r="K14" s="115">
        <v>4.77627242541</v>
      </c>
      <c r="L14" s="115">
        <v>0</v>
      </c>
      <c r="M14" s="115">
        <v>0</v>
      </c>
      <c r="N14" s="115">
        <v>0</v>
      </c>
      <c r="O14" s="23">
        <v>2</v>
      </c>
      <c r="P14" s="116">
        <v>4.77627242541</v>
      </c>
      <c r="Q14" s="65">
        <v>100</v>
      </c>
      <c r="R14" s="23">
        <v>1</v>
      </c>
      <c r="S14" s="23">
        <v>2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4.77627242541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14"/>
    </row>
    <row r="15" spans="1:48" ht="21.75">
      <c r="A15" s="49" t="str">
        <f t="shared" si="1"/>
        <v>  33 </v>
      </c>
      <c r="B15" s="62">
        <v>25</v>
      </c>
      <c r="C15" s="67" t="s">
        <v>144</v>
      </c>
      <c r="D15" s="81" t="s">
        <v>184</v>
      </c>
      <c r="E15" s="63" t="s">
        <v>119</v>
      </c>
      <c r="F15" s="114" t="s">
        <v>120</v>
      </c>
      <c r="G15" s="127">
        <v>2.66</v>
      </c>
      <c r="H15" s="127">
        <v>2.66</v>
      </c>
      <c r="I15" s="66">
        <v>0</v>
      </c>
      <c r="J15" s="23">
        <v>1</v>
      </c>
      <c r="K15" s="129">
        <v>2.66</v>
      </c>
      <c r="L15" s="115">
        <v>0</v>
      </c>
      <c r="M15" s="115">
        <v>0</v>
      </c>
      <c r="N15" s="115">
        <v>0</v>
      </c>
      <c r="O15" s="23">
        <v>7</v>
      </c>
      <c r="P15" s="133">
        <v>1.6</v>
      </c>
      <c r="Q15" s="131">
        <v>60</v>
      </c>
      <c r="R15" s="23">
        <v>1</v>
      </c>
      <c r="S15" s="23">
        <v>2</v>
      </c>
      <c r="T15" s="64">
        <v>0</v>
      </c>
      <c r="U15" s="64">
        <v>0</v>
      </c>
      <c r="V15" s="64">
        <v>0</v>
      </c>
      <c r="W15" s="64">
        <v>1.6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14" t="s">
        <v>245</v>
      </c>
    </row>
    <row r="16" spans="1:48" ht="21.75">
      <c r="A16" s="49" t="str">
        <f t="shared" si="1"/>
        <v>   </v>
      </c>
      <c r="B16" s="62">
        <v>31</v>
      </c>
      <c r="C16" s="67" t="s">
        <v>150</v>
      </c>
      <c r="D16" s="81" t="s">
        <v>190</v>
      </c>
      <c r="E16" s="63" t="s">
        <v>119</v>
      </c>
      <c r="F16" s="114" t="s">
        <v>120</v>
      </c>
      <c r="G16" s="66">
        <v>2.3212479509</v>
      </c>
      <c r="H16" s="66">
        <v>2.3212479509</v>
      </c>
      <c r="I16" s="66">
        <v>0</v>
      </c>
      <c r="J16" s="23">
        <v>1</v>
      </c>
      <c r="K16" s="115">
        <v>2.3212479509</v>
      </c>
      <c r="L16" s="115">
        <v>0</v>
      </c>
      <c r="M16" s="115">
        <v>0</v>
      </c>
      <c r="N16" s="115">
        <v>0</v>
      </c>
      <c r="O16" s="23">
        <v>5</v>
      </c>
      <c r="P16" s="116">
        <v>2.3212479509</v>
      </c>
      <c r="Q16" s="65">
        <v>100</v>
      </c>
      <c r="R16" s="23">
        <v>1</v>
      </c>
      <c r="S16" s="23">
        <v>2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2.3212479509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14"/>
    </row>
    <row r="17" spans="1:48" ht="21.75">
      <c r="A17" s="49" t="str">
        <f t="shared" si="1"/>
        <v>   </v>
      </c>
      <c r="B17" s="62">
        <v>33</v>
      </c>
      <c r="C17" s="67" t="s">
        <v>152</v>
      </c>
      <c r="D17" s="81" t="s">
        <v>192</v>
      </c>
      <c r="E17" s="63" t="s">
        <v>119</v>
      </c>
      <c r="F17" s="114" t="s">
        <v>120</v>
      </c>
      <c r="G17" s="66">
        <v>18.4774839084</v>
      </c>
      <c r="H17" s="66">
        <v>18.4774839084</v>
      </c>
      <c r="I17" s="66">
        <v>0</v>
      </c>
      <c r="J17" s="23">
        <v>1</v>
      </c>
      <c r="K17" s="115">
        <v>18.4774839084</v>
      </c>
      <c r="L17" s="115">
        <v>0</v>
      </c>
      <c r="M17" s="115">
        <v>0</v>
      </c>
      <c r="N17" s="115">
        <v>0</v>
      </c>
      <c r="O17" s="23">
        <v>3</v>
      </c>
      <c r="P17" s="116">
        <v>18.4774839084</v>
      </c>
      <c r="Q17" s="65">
        <v>100</v>
      </c>
      <c r="R17" s="23">
        <v>1</v>
      </c>
      <c r="S17" s="23">
        <v>2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18.4774839084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14"/>
    </row>
    <row r="18" spans="1:48" ht="21.75">
      <c r="A18" s="49" t="str">
        <f t="shared" si="1"/>
        <v>   </v>
      </c>
      <c r="B18" s="62">
        <v>34</v>
      </c>
      <c r="C18" s="67" t="s">
        <v>153</v>
      </c>
      <c r="D18" s="81" t="s">
        <v>193</v>
      </c>
      <c r="E18" s="63" t="s">
        <v>119</v>
      </c>
      <c r="F18" s="114" t="s">
        <v>120</v>
      </c>
      <c r="G18" s="66">
        <v>23.9146667571</v>
      </c>
      <c r="H18" s="66">
        <v>23.9146667571</v>
      </c>
      <c r="I18" s="66">
        <v>0</v>
      </c>
      <c r="J18" s="23">
        <v>1</v>
      </c>
      <c r="K18" s="115">
        <v>23.9146667571</v>
      </c>
      <c r="L18" s="115">
        <v>0</v>
      </c>
      <c r="M18" s="115">
        <v>0</v>
      </c>
      <c r="N18" s="115">
        <v>0</v>
      </c>
      <c r="O18" s="23">
        <v>5</v>
      </c>
      <c r="P18" s="116">
        <v>23.9146667571</v>
      </c>
      <c r="Q18" s="65">
        <v>100</v>
      </c>
      <c r="R18" s="23">
        <v>1</v>
      </c>
      <c r="S18" s="23">
        <v>2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23.9146667571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14"/>
    </row>
    <row r="19" spans="1:48" ht="21.75">
      <c r="A19" s="49" t="str">
        <f t="shared" si="1"/>
        <v>   </v>
      </c>
      <c r="B19" s="62">
        <v>35</v>
      </c>
      <c r="C19" s="67" t="s">
        <v>154</v>
      </c>
      <c r="D19" s="81" t="s">
        <v>194</v>
      </c>
      <c r="E19" s="63" t="s">
        <v>119</v>
      </c>
      <c r="F19" s="114" t="s">
        <v>120</v>
      </c>
      <c r="G19" s="66">
        <v>9.78811651094</v>
      </c>
      <c r="H19" s="66">
        <v>9.78811651094</v>
      </c>
      <c r="I19" s="66">
        <v>0</v>
      </c>
      <c r="J19" s="23">
        <v>1</v>
      </c>
      <c r="K19" s="115">
        <v>9.78811651094</v>
      </c>
      <c r="L19" s="115">
        <v>0</v>
      </c>
      <c r="M19" s="115">
        <v>0</v>
      </c>
      <c r="N19" s="115">
        <v>0</v>
      </c>
      <c r="O19" s="23">
        <v>3</v>
      </c>
      <c r="P19" s="116">
        <v>9.78811651094</v>
      </c>
      <c r="Q19" s="65">
        <v>100</v>
      </c>
      <c r="R19" s="23">
        <v>1</v>
      </c>
      <c r="S19" s="23">
        <v>2</v>
      </c>
      <c r="T19" s="64">
        <v>0</v>
      </c>
      <c r="U19" s="64">
        <v>0</v>
      </c>
      <c r="V19" s="64">
        <v>0</v>
      </c>
      <c r="W19" s="64">
        <v>0</v>
      </c>
      <c r="X19" s="64">
        <v>9.79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14" t="s">
        <v>243</v>
      </c>
    </row>
    <row r="20" spans="1:48" ht="21.75">
      <c r="A20" s="49" t="str">
        <f t="shared" si="1"/>
        <v>  33 </v>
      </c>
      <c r="B20" s="62">
        <v>36</v>
      </c>
      <c r="C20" s="67" t="s">
        <v>155</v>
      </c>
      <c r="D20" s="81" t="s">
        <v>195</v>
      </c>
      <c r="E20" s="63" t="s">
        <v>119</v>
      </c>
      <c r="F20" s="114" t="s">
        <v>120</v>
      </c>
      <c r="G20" s="66">
        <v>6.02686978411</v>
      </c>
      <c r="H20" s="66">
        <v>6.02686978411</v>
      </c>
      <c r="I20" s="66">
        <v>0</v>
      </c>
      <c r="J20" s="23">
        <v>1</v>
      </c>
      <c r="K20" s="115">
        <v>6.02686978411</v>
      </c>
      <c r="L20" s="115">
        <v>0</v>
      </c>
      <c r="M20" s="115">
        <v>0</v>
      </c>
      <c r="N20" s="115">
        <v>0</v>
      </c>
      <c r="O20" s="23">
        <v>7</v>
      </c>
      <c r="P20" s="116">
        <v>3.618</v>
      </c>
      <c r="Q20" s="65">
        <v>60</v>
      </c>
      <c r="R20" s="23">
        <v>1</v>
      </c>
      <c r="S20" s="23">
        <v>2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3.62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14"/>
    </row>
    <row r="21" spans="1:48" ht="21.75">
      <c r="A21" s="49" t="str">
        <f t="shared" si="1"/>
        <v>  33 </v>
      </c>
      <c r="B21" s="62">
        <v>37</v>
      </c>
      <c r="C21" s="67" t="s">
        <v>156</v>
      </c>
      <c r="D21" s="81" t="s">
        <v>196</v>
      </c>
      <c r="E21" s="63" t="s">
        <v>119</v>
      </c>
      <c r="F21" s="114" t="s">
        <v>120</v>
      </c>
      <c r="G21" s="66">
        <v>7.32530620419</v>
      </c>
      <c r="H21" s="66">
        <v>7.32530620419</v>
      </c>
      <c r="I21" s="66">
        <v>0</v>
      </c>
      <c r="J21" s="23">
        <v>1</v>
      </c>
      <c r="K21" s="115">
        <v>7.32530620419</v>
      </c>
      <c r="L21" s="115">
        <v>0</v>
      </c>
      <c r="M21" s="115">
        <v>0</v>
      </c>
      <c r="N21" s="115">
        <v>0</v>
      </c>
      <c r="O21" s="23">
        <v>7</v>
      </c>
      <c r="P21" s="116">
        <v>4.398</v>
      </c>
      <c r="Q21" s="65">
        <v>60</v>
      </c>
      <c r="R21" s="23">
        <v>1</v>
      </c>
      <c r="S21" s="23">
        <v>2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4.4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14"/>
    </row>
    <row r="22" spans="1:48" ht="21.75">
      <c r="A22" s="49" t="str">
        <f t="shared" si="1"/>
        <v>   </v>
      </c>
      <c r="B22" s="62">
        <v>38</v>
      </c>
      <c r="C22" s="67" t="s">
        <v>157</v>
      </c>
      <c r="D22" s="81" t="s">
        <v>197</v>
      </c>
      <c r="E22" s="63" t="s">
        <v>119</v>
      </c>
      <c r="F22" s="114" t="s">
        <v>120</v>
      </c>
      <c r="G22" s="66">
        <v>35.0446573449</v>
      </c>
      <c r="H22" s="66">
        <v>35.0446573449</v>
      </c>
      <c r="I22" s="66">
        <v>0</v>
      </c>
      <c r="J22" s="23">
        <v>1</v>
      </c>
      <c r="K22" s="115">
        <v>35.0446573449</v>
      </c>
      <c r="L22" s="115">
        <v>0</v>
      </c>
      <c r="M22" s="115">
        <v>0</v>
      </c>
      <c r="N22" s="115">
        <v>0</v>
      </c>
      <c r="O22" s="23">
        <v>4</v>
      </c>
      <c r="P22" s="116">
        <v>35.0446573449</v>
      </c>
      <c r="Q22" s="65">
        <v>100</v>
      </c>
      <c r="R22" s="23">
        <v>1</v>
      </c>
      <c r="S22" s="23">
        <v>2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35.0446573449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14"/>
    </row>
    <row r="23" spans="1:48" ht="21.75">
      <c r="A23" s="49" t="str">
        <f t="shared" si="1"/>
        <v>   </v>
      </c>
      <c r="B23" s="62">
        <v>39</v>
      </c>
      <c r="C23" s="67" t="s">
        <v>158</v>
      </c>
      <c r="D23" s="81" t="s">
        <v>198</v>
      </c>
      <c r="E23" s="63" t="s">
        <v>119</v>
      </c>
      <c r="F23" s="114" t="s">
        <v>120</v>
      </c>
      <c r="G23" s="66">
        <v>17.4349849997</v>
      </c>
      <c r="H23" s="66">
        <v>17.4349849997</v>
      </c>
      <c r="I23" s="66">
        <v>0</v>
      </c>
      <c r="J23" s="23">
        <v>1</v>
      </c>
      <c r="K23" s="115">
        <v>17.4349849997</v>
      </c>
      <c r="L23" s="115">
        <v>0</v>
      </c>
      <c r="M23" s="115">
        <v>0</v>
      </c>
      <c r="N23" s="115">
        <v>0</v>
      </c>
      <c r="O23" s="23">
        <v>3</v>
      </c>
      <c r="P23" s="116">
        <v>17.4349849997</v>
      </c>
      <c r="Q23" s="65">
        <v>100</v>
      </c>
      <c r="R23" s="23">
        <v>1</v>
      </c>
      <c r="S23" s="23">
        <v>2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17.4349849997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14"/>
    </row>
    <row r="24" spans="1:48" ht="21.75">
      <c r="A24" s="49" t="str">
        <f t="shared" si="1"/>
        <v>   </v>
      </c>
      <c r="B24" s="62">
        <v>40</v>
      </c>
      <c r="C24" s="67" t="s">
        <v>159</v>
      </c>
      <c r="D24" s="81" t="s">
        <v>199</v>
      </c>
      <c r="E24" s="63" t="s">
        <v>119</v>
      </c>
      <c r="F24" s="114" t="s">
        <v>120</v>
      </c>
      <c r="G24" s="66">
        <v>37.0330933321</v>
      </c>
      <c r="H24" s="66">
        <v>37.0330933321</v>
      </c>
      <c r="I24" s="66">
        <v>0</v>
      </c>
      <c r="J24" s="23">
        <v>1</v>
      </c>
      <c r="K24" s="115">
        <v>37.0330933321</v>
      </c>
      <c r="L24" s="115">
        <v>0</v>
      </c>
      <c r="M24" s="115">
        <v>0</v>
      </c>
      <c r="N24" s="115">
        <v>0</v>
      </c>
      <c r="O24" s="23">
        <v>6</v>
      </c>
      <c r="P24" s="116">
        <v>37.0330933321</v>
      </c>
      <c r="Q24" s="65">
        <v>100</v>
      </c>
      <c r="R24" s="23">
        <v>1</v>
      </c>
      <c r="S24" s="23">
        <v>2</v>
      </c>
      <c r="T24" s="64">
        <v>0</v>
      </c>
      <c r="U24" s="64">
        <v>0</v>
      </c>
      <c r="V24" s="64">
        <v>0</v>
      </c>
      <c r="W24" s="64">
        <v>0</v>
      </c>
      <c r="X24" s="64">
        <v>37.03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14" t="s">
        <v>245</v>
      </c>
    </row>
    <row r="25" spans="1:48" ht="21.75">
      <c r="A25" s="49" t="str">
        <f t="shared" si="1"/>
        <v>   </v>
      </c>
      <c r="B25" s="62">
        <v>41</v>
      </c>
      <c r="C25" s="67" t="s">
        <v>160</v>
      </c>
      <c r="D25" s="81" t="s">
        <v>200</v>
      </c>
      <c r="E25" s="63" t="s">
        <v>119</v>
      </c>
      <c r="F25" s="114" t="s">
        <v>120</v>
      </c>
      <c r="G25" s="66">
        <v>24.6427914282</v>
      </c>
      <c r="H25" s="66">
        <v>24.6427914282</v>
      </c>
      <c r="I25" s="66">
        <v>0</v>
      </c>
      <c r="J25" s="23">
        <v>1</v>
      </c>
      <c r="K25" s="115">
        <v>24.6427914282</v>
      </c>
      <c r="L25" s="115">
        <v>0</v>
      </c>
      <c r="M25" s="115">
        <v>0</v>
      </c>
      <c r="N25" s="115">
        <v>0</v>
      </c>
      <c r="O25" s="23">
        <v>6</v>
      </c>
      <c r="P25" s="116">
        <v>24.6427914282</v>
      </c>
      <c r="Q25" s="65">
        <v>100</v>
      </c>
      <c r="R25" s="23">
        <v>1</v>
      </c>
      <c r="S25" s="23">
        <v>2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24.6427914282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14"/>
    </row>
    <row r="26" spans="1:48" ht="21.75">
      <c r="A26" s="49" t="str">
        <f t="shared" si="1"/>
        <v>   </v>
      </c>
      <c r="B26" s="62">
        <v>42</v>
      </c>
      <c r="C26" s="67" t="s">
        <v>161</v>
      </c>
      <c r="D26" s="81" t="s">
        <v>201</v>
      </c>
      <c r="E26" s="63" t="s">
        <v>119</v>
      </c>
      <c r="F26" s="114" t="s">
        <v>120</v>
      </c>
      <c r="G26" s="66">
        <v>19.393733433</v>
      </c>
      <c r="H26" s="66">
        <v>19.393733433</v>
      </c>
      <c r="I26" s="66">
        <v>0</v>
      </c>
      <c r="J26" s="23">
        <v>1</v>
      </c>
      <c r="K26" s="115">
        <v>19.393733433</v>
      </c>
      <c r="L26" s="115">
        <v>0</v>
      </c>
      <c r="M26" s="115">
        <v>0</v>
      </c>
      <c r="N26" s="115">
        <v>0</v>
      </c>
      <c r="O26" s="23">
        <v>6</v>
      </c>
      <c r="P26" s="116">
        <v>19.393733433</v>
      </c>
      <c r="Q26" s="65">
        <v>100</v>
      </c>
      <c r="R26" s="23">
        <v>1</v>
      </c>
      <c r="S26" s="23">
        <v>2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19.393733433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14"/>
    </row>
    <row r="27" spans="1:48" ht="21.75">
      <c r="A27" s="49" t="str">
        <f t="shared" si="1"/>
        <v>   </v>
      </c>
      <c r="B27" s="62">
        <v>43</v>
      </c>
      <c r="C27" s="67" t="s">
        <v>162</v>
      </c>
      <c r="D27" s="81" t="s">
        <v>202</v>
      </c>
      <c r="E27" s="63" t="s">
        <v>119</v>
      </c>
      <c r="F27" s="114" t="s">
        <v>120</v>
      </c>
      <c r="G27" s="66">
        <v>18.5896839812</v>
      </c>
      <c r="H27" s="66">
        <v>18.5896839812</v>
      </c>
      <c r="I27" s="66">
        <v>0</v>
      </c>
      <c r="J27" s="23">
        <v>1</v>
      </c>
      <c r="K27" s="115">
        <v>18.5896839812</v>
      </c>
      <c r="L27" s="115">
        <v>0</v>
      </c>
      <c r="M27" s="115">
        <v>0</v>
      </c>
      <c r="N27" s="115">
        <v>0</v>
      </c>
      <c r="O27" s="23">
        <v>4</v>
      </c>
      <c r="P27" s="116">
        <v>18.5896839812</v>
      </c>
      <c r="Q27" s="65">
        <v>100</v>
      </c>
      <c r="R27" s="23">
        <v>1</v>
      </c>
      <c r="S27" s="23">
        <v>2</v>
      </c>
      <c r="T27" s="64">
        <v>0</v>
      </c>
      <c r="U27" s="64">
        <v>0</v>
      </c>
      <c r="V27" s="64">
        <v>0</v>
      </c>
      <c r="W27" s="64">
        <v>0</v>
      </c>
      <c r="X27" s="64">
        <v>18.59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14" t="s">
        <v>245</v>
      </c>
    </row>
    <row r="28" spans="1:48" ht="21.75">
      <c r="A28" s="49" t="str">
        <f t="shared" si="1"/>
        <v>   </v>
      </c>
      <c r="B28" s="62">
        <v>44</v>
      </c>
      <c r="C28" s="67" t="s">
        <v>163</v>
      </c>
      <c r="D28" s="81" t="s">
        <v>203</v>
      </c>
      <c r="E28" s="63" t="s">
        <v>119</v>
      </c>
      <c r="F28" s="114" t="s">
        <v>120</v>
      </c>
      <c r="G28" s="66">
        <v>18.0906094045</v>
      </c>
      <c r="H28" s="66">
        <v>18.0906094045</v>
      </c>
      <c r="I28" s="66">
        <v>0</v>
      </c>
      <c r="J28" s="23">
        <v>1</v>
      </c>
      <c r="K28" s="115">
        <v>18.0906094045</v>
      </c>
      <c r="L28" s="115">
        <v>0</v>
      </c>
      <c r="M28" s="115">
        <v>0</v>
      </c>
      <c r="N28" s="115">
        <v>0</v>
      </c>
      <c r="O28" s="23">
        <v>3</v>
      </c>
      <c r="P28" s="116">
        <v>18.0906094045</v>
      </c>
      <c r="Q28" s="65">
        <v>100</v>
      </c>
      <c r="R28" s="23">
        <v>1</v>
      </c>
      <c r="S28" s="23">
        <v>2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18.0906094045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14"/>
    </row>
    <row r="29" spans="1:48" ht="21.75">
      <c r="A29" s="49" t="str">
        <f t="shared" si="1"/>
        <v>   </v>
      </c>
      <c r="B29" s="62">
        <v>45</v>
      </c>
      <c r="C29" s="67" t="s">
        <v>164</v>
      </c>
      <c r="D29" s="81" t="s">
        <v>204</v>
      </c>
      <c r="E29" s="63" t="s">
        <v>119</v>
      </c>
      <c r="F29" s="114" t="s">
        <v>120</v>
      </c>
      <c r="G29" s="66">
        <v>5.32593290528</v>
      </c>
      <c r="H29" s="66">
        <v>5.32593290528</v>
      </c>
      <c r="I29" s="66">
        <v>0</v>
      </c>
      <c r="J29" s="23">
        <v>1</v>
      </c>
      <c r="K29" s="115">
        <v>5.32593290528</v>
      </c>
      <c r="L29" s="115">
        <v>0</v>
      </c>
      <c r="M29" s="115">
        <v>0</v>
      </c>
      <c r="N29" s="115">
        <v>0</v>
      </c>
      <c r="O29" s="23">
        <v>3</v>
      </c>
      <c r="P29" s="116">
        <v>5.32593290528</v>
      </c>
      <c r="Q29" s="65">
        <v>100</v>
      </c>
      <c r="R29" s="23">
        <v>1</v>
      </c>
      <c r="S29" s="23">
        <v>2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5.32593290528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14"/>
    </row>
    <row r="30" spans="1:48" ht="21.75">
      <c r="A30" s="49" t="str">
        <f t="shared" si="1"/>
        <v>   </v>
      </c>
      <c r="B30" s="62">
        <v>46</v>
      </c>
      <c r="C30" s="67" t="s">
        <v>165</v>
      </c>
      <c r="D30" s="81" t="s">
        <v>205</v>
      </c>
      <c r="E30" s="63" t="s">
        <v>119</v>
      </c>
      <c r="F30" s="114" t="s">
        <v>120</v>
      </c>
      <c r="G30" s="66">
        <v>18.231234408</v>
      </c>
      <c r="H30" s="66">
        <v>18.231234408</v>
      </c>
      <c r="I30" s="66">
        <v>0</v>
      </c>
      <c r="J30" s="23">
        <v>1</v>
      </c>
      <c r="K30" s="115">
        <v>18.231234408</v>
      </c>
      <c r="L30" s="115">
        <v>0</v>
      </c>
      <c r="M30" s="115">
        <v>0</v>
      </c>
      <c r="N30" s="115">
        <v>0</v>
      </c>
      <c r="O30" s="23">
        <v>4</v>
      </c>
      <c r="P30" s="116">
        <v>18.231234408</v>
      </c>
      <c r="Q30" s="65">
        <v>100</v>
      </c>
      <c r="R30" s="23">
        <v>2</v>
      </c>
      <c r="S30" s="23">
        <v>2</v>
      </c>
      <c r="T30" s="64">
        <v>0</v>
      </c>
      <c r="U30" s="64">
        <v>0</v>
      </c>
      <c r="V30" s="64">
        <v>0</v>
      </c>
      <c r="W30" s="64">
        <v>0</v>
      </c>
      <c r="X30" s="64">
        <v>18.23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14" t="s">
        <v>244</v>
      </c>
    </row>
    <row r="31" spans="1:48" ht="21.75">
      <c r="A31" s="49" t="str">
        <f t="shared" si="1"/>
        <v>   </v>
      </c>
      <c r="B31" s="62">
        <v>47</v>
      </c>
      <c r="C31" s="67" t="s">
        <v>166</v>
      </c>
      <c r="D31" s="81" t="s">
        <v>206</v>
      </c>
      <c r="E31" s="63" t="s">
        <v>119</v>
      </c>
      <c r="F31" s="114" t="s">
        <v>120</v>
      </c>
      <c r="G31" s="66">
        <v>7.10530642619</v>
      </c>
      <c r="H31" s="66">
        <v>7.10530642619</v>
      </c>
      <c r="I31" s="66">
        <v>0</v>
      </c>
      <c r="J31" s="23">
        <v>1</v>
      </c>
      <c r="K31" s="115">
        <v>7.10530642619</v>
      </c>
      <c r="L31" s="115">
        <v>0</v>
      </c>
      <c r="M31" s="115">
        <v>0</v>
      </c>
      <c r="N31" s="115">
        <v>0</v>
      </c>
      <c r="O31" s="23">
        <v>4</v>
      </c>
      <c r="P31" s="116">
        <v>7.10530642619</v>
      </c>
      <c r="Q31" s="65">
        <v>100</v>
      </c>
      <c r="R31" s="23">
        <v>1</v>
      </c>
      <c r="S31" s="23">
        <v>2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7.10530642619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14"/>
    </row>
    <row r="32" spans="1:48" ht="21.75">
      <c r="A32" s="49" t="str">
        <f t="shared" si="1"/>
        <v>   </v>
      </c>
      <c r="B32" s="62">
        <v>48</v>
      </c>
      <c r="C32" s="67" t="s">
        <v>167</v>
      </c>
      <c r="D32" s="81" t="s">
        <v>207</v>
      </c>
      <c r="E32" s="63" t="s">
        <v>119</v>
      </c>
      <c r="F32" s="114" t="s">
        <v>120</v>
      </c>
      <c r="G32" s="66">
        <v>25.201540943</v>
      </c>
      <c r="H32" s="66">
        <v>25.201540943</v>
      </c>
      <c r="I32" s="66">
        <v>0</v>
      </c>
      <c r="J32" s="23">
        <v>1</v>
      </c>
      <c r="K32" s="115">
        <v>25.201540943</v>
      </c>
      <c r="L32" s="115">
        <v>0</v>
      </c>
      <c r="M32" s="115">
        <v>0</v>
      </c>
      <c r="N32" s="115">
        <v>0</v>
      </c>
      <c r="O32" s="23">
        <v>4</v>
      </c>
      <c r="P32" s="116">
        <v>25.201540943</v>
      </c>
      <c r="Q32" s="65">
        <v>100</v>
      </c>
      <c r="R32" s="23">
        <v>2</v>
      </c>
      <c r="S32" s="23">
        <v>2</v>
      </c>
      <c r="T32" s="64">
        <v>0</v>
      </c>
      <c r="U32" s="64">
        <v>25.201540943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14" t="s">
        <v>249</v>
      </c>
    </row>
    <row r="33" spans="1:48" ht="21.75">
      <c r="A33" s="49" t="str">
        <f t="shared" si="1"/>
        <v>   </v>
      </c>
      <c r="B33" s="62">
        <v>49</v>
      </c>
      <c r="C33" s="67" t="s">
        <v>168</v>
      </c>
      <c r="D33" s="81" t="s">
        <v>208</v>
      </c>
      <c r="E33" s="63" t="s">
        <v>119</v>
      </c>
      <c r="F33" s="114" t="s">
        <v>120</v>
      </c>
      <c r="G33" s="66">
        <v>20.0477954385</v>
      </c>
      <c r="H33" s="66">
        <v>20.0477954385</v>
      </c>
      <c r="I33" s="66">
        <v>0</v>
      </c>
      <c r="J33" s="23">
        <v>1</v>
      </c>
      <c r="K33" s="115">
        <v>20.0477954385</v>
      </c>
      <c r="L33" s="115">
        <v>0</v>
      </c>
      <c r="M33" s="115">
        <v>0</v>
      </c>
      <c r="N33" s="115">
        <v>0</v>
      </c>
      <c r="O33" s="23">
        <v>5</v>
      </c>
      <c r="P33" s="116">
        <v>20.0477954385</v>
      </c>
      <c r="Q33" s="65">
        <v>100</v>
      </c>
      <c r="R33" s="23">
        <v>1</v>
      </c>
      <c r="S33" s="23">
        <v>2</v>
      </c>
      <c r="T33" s="64">
        <v>0</v>
      </c>
      <c r="U33" s="64">
        <v>20.0477954385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14" t="s">
        <v>250</v>
      </c>
    </row>
    <row r="34" spans="1:48" ht="21.75">
      <c r="A34" s="49" t="str">
        <f t="shared" si="1"/>
        <v>   </v>
      </c>
      <c r="B34" s="62">
        <v>51</v>
      </c>
      <c r="C34" s="67" t="s">
        <v>170</v>
      </c>
      <c r="D34" s="81" t="s">
        <v>210</v>
      </c>
      <c r="E34" s="63" t="s">
        <v>119</v>
      </c>
      <c r="F34" s="114" t="s">
        <v>120</v>
      </c>
      <c r="G34" s="66">
        <v>38.7790298333</v>
      </c>
      <c r="H34" s="66">
        <v>38.7790298333</v>
      </c>
      <c r="I34" s="66">
        <v>0</v>
      </c>
      <c r="J34" s="23">
        <v>1</v>
      </c>
      <c r="K34" s="115">
        <v>38.7790298333</v>
      </c>
      <c r="L34" s="115">
        <v>0</v>
      </c>
      <c r="M34" s="115">
        <v>0</v>
      </c>
      <c r="N34" s="115">
        <v>0</v>
      </c>
      <c r="O34" s="23">
        <v>6</v>
      </c>
      <c r="P34" s="116">
        <v>38.7790298333</v>
      </c>
      <c r="Q34" s="65">
        <v>100</v>
      </c>
      <c r="R34" s="23">
        <v>1</v>
      </c>
      <c r="S34" s="23">
        <v>2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38.7790298333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14"/>
    </row>
    <row r="35" spans="1:48" ht="21.75">
      <c r="A35" s="49" t="str">
        <f t="shared" si="1"/>
        <v>   </v>
      </c>
      <c r="B35" s="62">
        <v>52</v>
      </c>
      <c r="C35" s="67" t="s">
        <v>171</v>
      </c>
      <c r="D35" s="81" t="s">
        <v>211</v>
      </c>
      <c r="E35" s="63" t="s">
        <v>119</v>
      </c>
      <c r="F35" s="114" t="s">
        <v>120</v>
      </c>
      <c r="G35" s="66">
        <v>22.0634188717</v>
      </c>
      <c r="H35" s="66">
        <v>22.0634188717</v>
      </c>
      <c r="I35" s="66">
        <v>0</v>
      </c>
      <c r="J35" s="23">
        <v>1</v>
      </c>
      <c r="K35" s="115">
        <v>22.0634188717</v>
      </c>
      <c r="L35" s="115">
        <v>0</v>
      </c>
      <c r="M35" s="115">
        <v>0</v>
      </c>
      <c r="N35" s="115">
        <v>0</v>
      </c>
      <c r="O35" s="23">
        <v>5</v>
      </c>
      <c r="P35" s="116">
        <v>22.0634188717</v>
      </c>
      <c r="Q35" s="65">
        <v>100</v>
      </c>
      <c r="R35" s="23">
        <v>1</v>
      </c>
      <c r="S35" s="23">
        <v>2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22.0634188717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14"/>
    </row>
    <row r="36" spans="1:48" ht="21.75">
      <c r="A36" s="49" t="str">
        <f t="shared" si="1"/>
        <v>   </v>
      </c>
      <c r="B36" s="62">
        <v>54</v>
      </c>
      <c r="C36" s="67" t="s">
        <v>173</v>
      </c>
      <c r="D36" s="81" t="s">
        <v>213</v>
      </c>
      <c r="E36" s="63" t="s">
        <v>119</v>
      </c>
      <c r="F36" s="114" t="s">
        <v>120</v>
      </c>
      <c r="G36" s="66">
        <v>3.35468466958</v>
      </c>
      <c r="H36" s="66">
        <v>3.35468466958</v>
      </c>
      <c r="I36" s="66">
        <v>0</v>
      </c>
      <c r="J36" s="23">
        <v>1</v>
      </c>
      <c r="K36" s="115">
        <v>3.35468466958</v>
      </c>
      <c r="L36" s="115">
        <v>0</v>
      </c>
      <c r="M36" s="115">
        <v>0</v>
      </c>
      <c r="N36" s="115">
        <v>0</v>
      </c>
      <c r="O36" s="23">
        <v>3</v>
      </c>
      <c r="P36" s="116">
        <v>3.35468466958</v>
      </c>
      <c r="Q36" s="65">
        <v>100</v>
      </c>
      <c r="R36" s="23">
        <v>1</v>
      </c>
      <c r="S36" s="23">
        <v>2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3.35468466958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14"/>
    </row>
    <row r="37" spans="1:48" ht="21.75">
      <c r="A37" s="49" t="str">
        <f t="shared" si="1"/>
        <v>   </v>
      </c>
      <c r="B37" s="62">
        <v>55</v>
      </c>
      <c r="C37" s="67" t="s">
        <v>174</v>
      </c>
      <c r="D37" s="81" t="s">
        <v>214</v>
      </c>
      <c r="E37" s="63" t="s">
        <v>119</v>
      </c>
      <c r="F37" s="114" t="s">
        <v>120</v>
      </c>
      <c r="G37" s="66">
        <v>22.5931442425</v>
      </c>
      <c r="H37" s="66">
        <v>22.5931442425</v>
      </c>
      <c r="I37" s="66">
        <v>0</v>
      </c>
      <c r="J37" s="23">
        <v>1</v>
      </c>
      <c r="K37" s="115">
        <v>22.5931442425</v>
      </c>
      <c r="L37" s="115">
        <v>0</v>
      </c>
      <c r="M37" s="115">
        <v>0</v>
      </c>
      <c r="N37" s="115">
        <v>0</v>
      </c>
      <c r="O37" s="23">
        <v>1</v>
      </c>
      <c r="P37" s="116">
        <v>22.5931442425</v>
      </c>
      <c r="Q37" s="65">
        <v>100</v>
      </c>
      <c r="R37" s="23">
        <v>1</v>
      </c>
      <c r="S37" s="23">
        <v>2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22.5931442425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14"/>
    </row>
    <row r="38" spans="1:48" ht="21.75">
      <c r="A38" s="49" t="str">
        <f t="shared" si="1"/>
        <v>   </v>
      </c>
      <c r="B38" s="62">
        <v>56</v>
      </c>
      <c r="C38" s="67" t="s">
        <v>175</v>
      </c>
      <c r="D38" s="81" t="s">
        <v>215</v>
      </c>
      <c r="E38" s="63" t="s">
        <v>119</v>
      </c>
      <c r="F38" s="114" t="s">
        <v>120</v>
      </c>
      <c r="G38" s="66">
        <v>19.1987664872</v>
      </c>
      <c r="H38" s="66">
        <v>19.1987664872</v>
      </c>
      <c r="I38" s="66">
        <v>0</v>
      </c>
      <c r="J38" s="23">
        <v>1</v>
      </c>
      <c r="K38" s="115">
        <v>19.1987664872</v>
      </c>
      <c r="L38" s="115">
        <v>0</v>
      </c>
      <c r="M38" s="115">
        <v>0</v>
      </c>
      <c r="N38" s="115">
        <v>0</v>
      </c>
      <c r="O38" s="23">
        <v>5</v>
      </c>
      <c r="P38" s="116">
        <v>19.1987664872</v>
      </c>
      <c r="Q38" s="65">
        <v>100</v>
      </c>
      <c r="R38" s="23">
        <v>1</v>
      </c>
      <c r="S38" s="23">
        <v>2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19.1987664872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14"/>
    </row>
    <row r="39" spans="1:48" ht="21.75">
      <c r="A39" s="49" t="str">
        <f t="shared" si="1"/>
        <v>   </v>
      </c>
      <c r="B39" s="62">
        <v>57</v>
      </c>
      <c r="C39" s="67" t="s">
        <v>176</v>
      </c>
      <c r="D39" s="81" t="s">
        <v>216</v>
      </c>
      <c r="E39" s="63" t="s">
        <v>119</v>
      </c>
      <c r="F39" s="114" t="s">
        <v>120</v>
      </c>
      <c r="G39" s="66">
        <v>10.2075089091</v>
      </c>
      <c r="H39" s="66">
        <v>10.2075089091</v>
      </c>
      <c r="I39" s="66">
        <v>0</v>
      </c>
      <c r="J39" s="23">
        <v>1</v>
      </c>
      <c r="K39" s="115">
        <v>10.2075089091</v>
      </c>
      <c r="L39" s="115">
        <v>0</v>
      </c>
      <c r="M39" s="115">
        <v>0</v>
      </c>
      <c r="N39" s="115">
        <v>0</v>
      </c>
      <c r="O39" s="23">
        <v>2</v>
      </c>
      <c r="P39" s="116">
        <v>10.2075089091</v>
      </c>
      <c r="Q39" s="65">
        <v>100</v>
      </c>
      <c r="R39" s="23">
        <v>1</v>
      </c>
      <c r="S39" s="23">
        <v>2</v>
      </c>
      <c r="T39" s="64">
        <v>0</v>
      </c>
      <c r="U39" s="64">
        <v>0</v>
      </c>
      <c r="V39" s="64">
        <v>0</v>
      </c>
      <c r="W39" s="64">
        <v>0</v>
      </c>
      <c r="X39" s="64">
        <v>10.21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14" t="s">
        <v>245</v>
      </c>
    </row>
    <row r="40" spans="1:48" ht="21.75">
      <c r="A40" s="49" t="str">
        <f t="shared" si="1"/>
        <v>   </v>
      </c>
      <c r="B40" s="62">
        <v>58</v>
      </c>
      <c r="C40" s="67" t="s">
        <v>177</v>
      </c>
      <c r="D40" s="81" t="s">
        <v>217</v>
      </c>
      <c r="E40" s="63" t="s">
        <v>119</v>
      </c>
      <c r="F40" s="114" t="s">
        <v>120</v>
      </c>
      <c r="G40" s="66">
        <v>12.5353237824</v>
      </c>
      <c r="H40" s="66">
        <v>12.5353237824</v>
      </c>
      <c r="I40" s="66">
        <v>0</v>
      </c>
      <c r="J40" s="23">
        <v>1</v>
      </c>
      <c r="K40" s="115">
        <v>12.5353237824</v>
      </c>
      <c r="L40" s="115">
        <v>0</v>
      </c>
      <c r="M40" s="115">
        <v>0</v>
      </c>
      <c r="N40" s="115">
        <v>0</v>
      </c>
      <c r="O40" s="23">
        <v>2</v>
      </c>
      <c r="P40" s="116">
        <v>12.5353237824</v>
      </c>
      <c r="Q40" s="65">
        <v>100</v>
      </c>
      <c r="R40" s="23">
        <v>1</v>
      </c>
      <c r="S40" s="23">
        <v>2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12.5353237824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14"/>
    </row>
    <row r="41" spans="1:48" ht="21.75">
      <c r="A41" s="49" t="str">
        <f t="shared" si="1"/>
        <v>   </v>
      </c>
      <c r="B41" s="62">
        <v>59</v>
      </c>
      <c r="C41" s="67" t="s">
        <v>178</v>
      </c>
      <c r="D41" s="81" t="s">
        <v>218</v>
      </c>
      <c r="E41" s="63" t="s">
        <v>119</v>
      </c>
      <c r="F41" s="114" t="s">
        <v>120</v>
      </c>
      <c r="G41" s="66">
        <v>2.12874828671</v>
      </c>
      <c r="H41" s="66">
        <v>2.12874828671</v>
      </c>
      <c r="I41" s="66">
        <v>0</v>
      </c>
      <c r="J41" s="23">
        <v>1</v>
      </c>
      <c r="K41" s="115">
        <v>2.12874828671</v>
      </c>
      <c r="L41" s="115">
        <v>0</v>
      </c>
      <c r="M41" s="115">
        <v>0</v>
      </c>
      <c r="N41" s="115">
        <v>0</v>
      </c>
      <c r="O41" s="23">
        <v>4</v>
      </c>
      <c r="P41" s="116">
        <v>2.12874828671</v>
      </c>
      <c r="Q41" s="65">
        <v>100</v>
      </c>
      <c r="R41" s="23">
        <v>1</v>
      </c>
      <c r="S41" s="23">
        <v>2</v>
      </c>
      <c r="T41" s="64">
        <v>0</v>
      </c>
      <c r="U41" s="64">
        <v>0</v>
      </c>
      <c r="V41" s="64">
        <v>0</v>
      </c>
      <c r="W41" s="64">
        <v>0</v>
      </c>
      <c r="X41" s="64">
        <v>2.13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14" t="s">
        <v>245</v>
      </c>
    </row>
    <row r="42" spans="1:48" ht="21.75">
      <c r="A42" s="49" t="str">
        <f t="shared" si="1"/>
        <v>   </v>
      </c>
      <c r="B42" s="62">
        <v>60</v>
      </c>
      <c r="C42" s="67" t="s">
        <v>179</v>
      </c>
      <c r="D42" s="81" t="s">
        <v>219</v>
      </c>
      <c r="E42" s="63" t="s">
        <v>119</v>
      </c>
      <c r="F42" s="114" t="s">
        <v>120</v>
      </c>
      <c r="G42" s="66">
        <v>25.3193983299</v>
      </c>
      <c r="H42" s="66">
        <v>25.3193983299</v>
      </c>
      <c r="I42" s="66">
        <v>0</v>
      </c>
      <c r="J42" s="23">
        <v>1</v>
      </c>
      <c r="K42" s="115">
        <v>25.3193983299</v>
      </c>
      <c r="L42" s="115">
        <v>0</v>
      </c>
      <c r="M42" s="115">
        <v>0</v>
      </c>
      <c r="N42" s="115">
        <v>0</v>
      </c>
      <c r="O42" s="23">
        <v>5</v>
      </c>
      <c r="P42" s="116">
        <v>25.3193983299</v>
      </c>
      <c r="Q42" s="65">
        <v>100</v>
      </c>
      <c r="R42" s="23">
        <v>1</v>
      </c>
      <c r="S42" s="23">
        <v>2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25.3193983299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14"/>
    </row>
    <row r="43" spans="1:48" ht="21.75">
      <c r="A43" s="49" t="str">
        <f t="shared" si="1"/>
        <v>   </v>
      </c>
      <c r="B43" s="62">
        <v>61</v>
      </c>
      <c r="C43" s="67" t="s">
        <v>180</v>
      </c>
      <c r="D43" s="81" t="s">
        <v>220</v>
      </c>
      <c r="E43" s="63" t="s">
        <v>119</v>
      </c>
      <c r="F43" s="114" t="s">
        <v>120</v>
      </c>
      <c r="G43" s="66">
        <v>16.1247025184</v>
      </c>
      <c r="H43" s="66">
        <v>16.1247025184</v>
      </c>
      <c r="I43" s="66">
        <v>0</v>
      </c>
      <c r="J43" s="23">
        <v>1</v>
      </c>
      <c r="K43" s="115">
        <v>16.1247025184</v>
      </c>
      <c r="L43" s="115">
        <v>0</v>
      </c>
      <c r="M43" s="115">
        <v>0</v>
      </c>
      <c r="N43" s="115">
        <v>0</v>
      </c>
      <c r="O43" s="23">
        <v>5</v>
      </c>
      <c r="P43" s="116">
        <v>16.1247025184</v>
      </c>
      <c r="Q43" s="65">
        <v>100</v>
      </c>
      <c r="R43" s="23">
        <v>1</v>
      </c>
      <c r="S43" s="23">
        <v>2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16.1247025184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14"/>
    </row>
    <row r="45" spans="10:12" ht="17.25">
      <c r="J45" s="11">
        <v>673.14</v>
      </c>
      <c r="K45" s="164">
        <f>SUM(K10:K44)</f>
        <v>637.98605351641</v>
      </c>
      <c r="L45" s="8">
        <f>J45-K45</f>
        <v>35.15394648358995</v>
      </c>
    </row>
    <row r="46" ht="17.25">
      <c r="K46" s="8">
        <f>K45-L49</f>
        <v>568.6560535164101</v>
      </c>
    </row>
    <row r="49" spans="8:12" ht="17.25">
      <c r="H49" s="11">
        <v>1804.35</v>
      </c>
      <c r="I49" s="11">
        <v>1735.02</v>
      </c>
      <c r="L49" s="8">
        <f>H49-I49</f>
        <v>69.32999999999993</v>
      </c>
    </row>
  </sheetData>
  <sheetProtection/>
  <mergeCells count="42">
    <mergeCell ref="C1:AT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T5:AV5"/>
    <mergeCell ref="A6:A8"/>
    <mergeCell ref="B6:B8"/>
    <mergeCell ref="C6:C8"/>
    <mergeCell ref="D6:D8"/>
    <mergeCell ref="E6:E8"/>
    <mergeCell ref="F6:F8"/>
    <mergeCell ref="G6:I6"/>
    <mergeCell ref="J6:J8"/>
    <mergeCell ref="K6:N6"/>
    <mergeCell ref="O6:O8"/>
    <mergeCell ref="P6:P8"/>
    <mergeCell ref="N7:N8"/>
    <mergeCell ref="AV6:AV8"/>
    <mergeCell ref="G7:G8"/>
    <mergeCell ref="H7:I7"/>
    <mergeCell ref="K7:K8"/>
    <mergeCell ref="L7:L8"/>
    <mergeCell ref="M7:M8"/>
    <mergeCell ref="AR7:AU7"/>
    <mergeCell ref="AN7:AQ7"/>
    <mergeCell ref="A9:F9"/>
    <mergeCell ref="T7:W7"/>
    <mergeCell ref="X7:AA7"/>
    <mergeCell ref="AB7:AE7"/>
    <mergeCell ref="AF7:AI7"/>
    <mergeCell ref="AJ7:AM7"/>
    <mergeCell ref="Q6:Q8"/>
    <mergeCell ref="R6:R8"/>
    <mergeCell ref="S6:S8"/>
    <mergeCell ref="T6:AU6"/>
  </mergeCells>
  <conditionalFormatting sqref="T10:AU43">
    <cfRule type="cellIs" priority="1" dxfId="13" operator="greaterThan" stopIfTrue="1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S1:S4 R5:R65536">
      <formula1>0</formula1>
      <formula2>2</formula2>
    </dataValidation>
    <dataValidation type="whole" allowBlank="1" showInputMessage="1" showErrorMessage="1" error="กรอกเฉพาะ 0 1 2 3" sqref="S5:S65536">
      <formula1>0</formula1>
      <formula2>3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9.00390625" style="13" bestFit="1" customWidth="1"/>
    <col min="3" max="3" width="6.421875" style="11" customWidth="1"/>
    <col min="4" max="4" width="7.7109375" style="11" customWidth="1"/>
    <col min="5" max="5" width="4.57421875" style="11" customWidth="1"/>
    <col min="6" max="6" width="9.7109375" style="11" bestFit="1" customWidth="1"/>
    <col min="7" max="7" width="7.421875" style="11" customWidth="1"/>
    <col min="8" max="8" width="9.28125" style="11" customWidth="1"/>
    <col min="9" max="9" width="5.7109375" style="11" customWidth="1"/>
    <col min="10" max="10" width="7.28125" style="8" customWidth="1"/>
    <col min="11" max="11" width="11.00390625" style="8" customWidth="1"/>
    <col min="12" max="12" width="7.7109375" style="8" customWidth="1"/>
    <col min="13" max="13" width="6.421875" style="8" customWidth="1"/>
    <col min="14" max="14" width="6.28125" style="13" customWidth="1"/>
  </cols>
  <sheetData>
    <row r="1" spans="2:14" ht="14.25">
      <c r="B1"/>
      <c r="C1"/>
      <c r="D1"/>
      <c r="E1"/>
      <c r="F1"/>
      <c r="G1"/>
      <c r="H1"/>
      <c r="I1"/>
      <c r="J1"/>
      <c r="K1"/>
      <c r="L1"/>
      <c r="M1"/>
      <c r="N1"/>
    </row>
    <row r="2" spans="2:14" ht="24">
      <c r="B2"/>
      <c r="C2"/>
      <c r="D2"/>
      <c r="E2" s="216" t="s">
        <v>117</v>
      </c>
      <c r="F2" s="216"/>
      <c r="G2" s="216"/>
      <c r="H2" s="216"/>
      <c r="I2" s="216"/>
      <c r="J2" s="51"/>
      <c r="K2" s="52"/>
      <c r="L2" s="52"/>
      <c r="M2" s="53"/>
      <c r="N2" s="53"/>
    </row>
    <row r="3" spans="2:14" ht="24">
      <c r="B3"/>
      <c r="C3"/>
      <c r="D3"/>
      <c r="E3" s="216"/>
      <c r="F3" s="216"/>
      <c r="G3" s="216"/>
      <c r="H3" s="216"/>
      <c r="I3" s="216"/>
      <c r="J3" s="51"/>
      <c r="K3" s="52"/>
      <c r="L3" s="52"/>
      <c r="M3" s="56"/>
      <c r="N3" s="56"/>
    </row>
    <row r="4" spans="2:14" ht="24">
      <c r="B4"/>
      <c r="C4"/>
      <c r="D4"/>
      <c r="E4" s="216"/>
      <c r="F4" s="216"/>
      <c r="G4" s="216"/>
      <c r="H4" s="216"/>
      <c r="I4" s="216"/>
      <c r="J4" s="51"/>
      <c r="K4" s="52"/>
      <c r="L4" s="52"/>
      <c r="M4" s="59"/>
      <c r="N4" s="59"/>
    </row>
    <row r="5" spans="2:14" ht="24">
      <c r="B5" s="6"/>
      <c r="C5"/>
      <c r="D5"/>
      <c r="E5"/>
      <c r="F5" s="7"/>
      <c r="G5"/>
      <c r="H5"/>
      <c r="I5"/>
      <c r="J5" s="8">
        <f>J10+J11+J12+J13+J14+J15+J16+J18+J19+J20+J21+J22+J23+J24+J25+J26+J27+J28+J29+J30+J31+J32+J33+J34+J35+J36+J37+J38+J39+J40+J41+J42+J43</f>
        <v>654.6584006568801</v>
      </c>
      <c r="K5" s="9"/>
      <c r="L5" s="9"/>
      <c r="M5" s="9"/>
      <c r="N5" s="6"/>
    </row>
    <row r="6" spans="2:14" ht="17.25">
      <c r="B6" s="173" t="s">
        <v>8</v>
      </c>
      <c r="C6" s="173" t="s">
        <v>9</v>
      </c>
      <c r="D6" s="173" t="s">
        <v>10</v>
      </c>
      <c r="E6" s="173" t="s">
        <v>11</v>
      </c>
      <c r="F6" s="206" t="s">
        <v>47</v>
      </c>
      <c r="G6" s="207"/>
      <c r="H6" s="208"/>
      <c r="I6" s="174" t="s">
        <v>12</v>
      </c>
      <c r="J6" s="210" t="s">
        <v>37</v>
      </c>
      <c r="K6" s="210"/>
      <c r="L6" s="210"/>
      <c r="M6" s="210"/>
      <c r="N6" s="174" t="s">
        <v>13</v>
      </c>
    </row>
    <row r="7" spans="2:14" ht="17.25">
      <c r="B7" s="173"/>
      <c r="C7" s="173"/>
      <c r="D7" s="173"/>
      <c r="E7" s="173"/>
      <c r="F7" s="209" t="s">
        <v>3</v>
      </c>
      <c r="G7" s="205" t="s">
        <v>46</v>
      </c>
      <c r="H7" s="205"/>
      <c r="I7" s="175"/>
      <c r="J7" s="211" t="s">
        <v>40</v>
      </c>
      <c r="K7" s="196" t="s">
        <v>41</v>
      </c>
      <c r="L7" s="198" t="s">
        <v>42</v>
      </c>
      <c r="M7" s="199" t="s">
        <v>43</v>
      </c>
      <c r="N7" s="175"/>
    </row>
    <row r="8" spans="2:14" ht="17.25">
      <c r="B8" s="173"/>
      <c r="C8" s="173"/>
      <c r="D8" s="173"/>
      <c r="E8" s="173"/>
      <c r="F8" s="209"/>
      <c r="G8" s="151" t="s">
        <v>22</v>
      </c>
      <c r="H8" s="84" t="s">
        <v>23</v>
      </c>
      <c r="I8" s="176"/>
      <c r="J8" s="211"/>
      <c r="K8" s="197"/>
      <c r="L8" s="198"/>
      <c r="M8" s="199"/>
      <c r="N8" s="176"/>
    </row>
    <row r="9" spans="2:14" ht="17.25">
      <c r="B9"/>
      <c r="C9"/>
      <c r="D9"/>
      <c r="E9"/>
      <c r="F9" s="17">
        <f>H9+G9</f>
        <v>592.1737046636099</v>
      </c>
      <c r="G9" s="18">
        <f>SUM(G10:G43)</f>
        <v>592.1737046636099</v>
      </c>
      <c r="H9" s="18">
        <f>SUM(H10:H43)</f>
        <v>0</v>
      </c>
      <c r="I9" s="18"/>
      <c r="J9" s="18">
        <f>SUM(J10:J43)</f>
        <v>673.1358845652801</v>
      </c>
      <c r="K9" s="18">
        <f>SUM(K10:K43)</f>
        <v>0</v>
      </c>
      <c r="L9" s="18">
        <f>SUM(L10:L43)</f>
        <v>0</v>
      </c>
      <c r="M9" s="18">
        <f>SUM(M10:M43)</f>
        <v>0</v>
      </c>
      <c r="N9" s="18"/>
    </row>
    <row r="10" spans="1:14" ht="18.75">
      <c r="A10">
        <v>1</v>
      </c>
      <c r="B10" s="123" t="s">
        <v>132</v>
      </c>
      <c r="C10" s="124" t="s">
        <v>44</v>
      </c>
      <c r="D10" s="125" t="s">
        <v>119</v>
      </c>
      <c r="E10" s="126" t="s">
        <v>120</v>
      </c>
      <c r="F10" s="127">
        <v>12.3170897027</v>
      </c>
      <c r="G10" s="127">
        <v>12.3170897027</v>
      </c>
      <c r="H10" s="127">
        <v>0</v>
      </c>
      <c r="I10" s="128">
        <v>1</v>
      </c>
      <c r="J10" s="129">
        <v>58.58</v>
      </c>
      <c r="K10" s="129">
        <v>0</v>
      </c>
      <c r="L10" s="129">
        <v>0</v>
      </c>
      <c r="M10" s="129">
        <v>0</v>
      </c>
      <c r="N10" s="128">
        <v>4</v>
      </c>
    </row>
    <row r="11" spans="1:14" ht="18.75">
      <c r="A11">
        <v>2</v>
      </c>
      <c r="B11" s="123" t="s">
        <v>133</v>
      </c>
      <c r="C11" s="124" t="s">
        <v>44</v>
      </c>
      <c r="D11" s="125" t="s">
        <v>119</v>
      </c>
      <c r="E11" s="126" t="s">
        <v>120</v>
      </c>
      <c r="F11" s="127">
        <v>17.8894405162</v>
      </c>
      <c r="G11" s="127">
        <v>17.8894405162</v>
      </c>
      <c r="H11" s="127">
        <v>0</v>
      </c>
      <c r="I11" s="128">
        <v>1</v>
      </c>
      <c r="J11" s="129">
        <v>18.47</v>
      </c>
      <c r="K11" s="129">
        <v>0</v>
      </c>
      <c r="L11" s="129">
        <v>0</v>
      </c>
      <c r="M11" s="129">
        <v>0</v>
      </c>
      <c r="N11" s="128">
        <v>4</v>
      </c>
    </row>
    <row r="12" spans="1:14" ht="18.75">
      <c r="A12">
        <v>3</v>
      </c>
      <c r="B12" s="123" t="s">
        <v>134</v>
      </c>
      <c r="C12" s="124" t="s">
        <v>44</v>
      </c>
      <c r="D12" s="125" t="s">
        <v>119</v>
      </c>
      <c r="E12" s="126" t="s">
        <v>120</v>
      </c>
      <c r="F12" s="127">
        <v>22.0159050209</v>
      </c>
      <c r="G12" s="127">
        <v>22.0159050209</v>
      </c>
      <c r="H12" s="127">
        <v>0</v>
      </c>
      <c r="I12" s="128">
        <v>1</v>
      </c>
      <c r="J12" s="129">
        <v>15.24</v>
      </c>
      <c r="K12" s="129">
        <v>0</v>
      </c>
      <c r="L12" s="129">
        <v>0</v>
      </c>
      <c r="M12" s="129">
        <v>0</v>
      </c>
      <c r="N12" s="128">
        <v>3</v>
      </c>
    </row>
    <row r="13" spans="1:14" ht="18.75">
      <c r="A13">
        <v>4</v>
      </c>
      <c r="B13" s="123" t="s">
        <v>136</v>
      </c>
      <c r="C13" s="124" t="s">
        <v>44</v>
      </c>
      <c r="D13" s="125" t="s">
        <v>119</v>
      </c>
      <c r="E13" s="126" t="s">
        <v>120</v>
      </c>
      <c r="F13" s="127">
        <v>46.2152159074</v>
      </c>
      <c r="G13" s="127">
        <v>46.2152159074</v>
      </c>
      <c r="H13" s="127">
        <v>0</v>
      </c>
      <c r="I13" s="128">
        <v>1</v>
      </c>
      <c r="J13" s="129">
        <v>9.1</v>
      </c>
      <c r="K13" s="129">
        <v>0</v>
      </c>
      <c r="L13" s="129">
        <v>0</v>
      </c>
      <c r="M13" s="129">
        <v>0</v>
      </c>
      <c r="N13" s="128">
        <v>3</v>
      </c>
    </row>
    <row r="14" spans="1:14" ht="18.75">
      <c r="A14">
        <v>5</v>
      </c>
      <c r="B14" s="123" t="s">
        <v>143</v>
      </c>
      <c r="C14" s="124" t="s">
        <v>183</v>
      </c>
      <c r="D14" s="125" t="s">
        <v>119</v>
      </c>
      <c r="E14" s="126" t="s">
        <v>120</v>
      </c>
      <c r="F14" s="127">
        <v>4.77627242541</v>
      </c>
      <c r="G14" s="127">
        <v>4.77627242541</v>
      </c>
      <c r="H14" s="127">
        <v>0</v>
      </c>
      <c r="I14" s="128">
        <v>1</v>
      </c>
      <c r="J14" s="129">
        <v>2.33</v>
      </c>
      <c r="K14" s="129">
        <v>0</v>
      </c>
      <c r="L14" s="129">
        <v>0</v>
      </c>
      <c r="M14" s="129">
        <v>0</v>
      </c>
      <c r="N14" s="128">
        <v>2</v>
      </c>
    </row>
    <row r="15" spans="1:14" ht="18.75">
      <c r="A15">
        <v>6</v>
      </c>
      <c r="B15" s="67" t="s">
        <v>144</v>
      </c>
      <c r="C15" s="81" t="s">
        <v>184</v>
      </c>
      <c r="D15" s="63" t="s">
        <v>119</v>
      </c>
      <c r="E15" s="114" t="s">
        <v>120</v>
      </c>
      <c r="F15" s="127">
        <v>2.66</v>
      </c>
      <c r="G15" s="127">
        <v>2.66</v>
      </c>
      <c r="H15" s="66">
        <v>0</v>
      </c>
      <c r="I15" s="23">
        <v>1</v>
      </c>
      <c r="J15" s="129">
        <v>2.6</v>
      </c>
      <c r="K15" s="115">
        <v>0</v>
      </c>
      <c r="L15" s="115">
        <v>0</v>
      </c>
      <c r="M15" s="115">
        <v>0</v>
      </c>
      <c r="N15" s="23">
        <v>7</v>
      </c>
    </row>
    <row r="16" spans="1:14" ht="18.75">
      <c r="A16">
        <v>7</v>
      </c>
      <c r="B16" s="123" t="s">
        <v>150</v>
      </c>
      <c r="C16" s="124" t="s">
        <v>190</v>
      </c>
      <c r="D16" s="125" t="s">
        <v>119</v>
      </c>
      <c r="E16" s="126" t="s">
        <v>120</v>
      </c>
      <c r="F16" s="127">
        <v>2.3212479509</v>
      </c>
      <c r="G16" s="127">
        <v>2.3212479509</v>
      </c>
      <c r="H16" s="127">
        <v>0</v>
      </c>
      <c r="I16" s="128">
        <v>1</v>
      </c>
      <c r="J16" s="129">
        <v>4.57</v>
      </c>
      <c r="K16" s="129">
        <v>0</v>
      </c>
      <c r="L16" s="129">
        <v>0</v>
      </c>
      <c r="M16" s="129">
        <v>0</v>
      </c>
      <c r="N16" s="128">
        <v>5</v>
      </c>
    </row>
    <row r="17" spans="1:14" ht="18.75">
      <c r="A17">
        <v>8</v>
      </c>
      <c r="B17" s="67" t="s">
        <v>152</v>
      </c>
      <c r="C17" s="81" t="s">
        <v>192</v>
      </c>
      <c r="D17" s="63" t="s">
        <v>119</v>
      </c>
      <c r="E17" s="114" t="s">
        <v>120</v>
      </c>
      <c r="F17" s="66">
        <v>18.4774839084</v>
      </c>
      <c r="G17" s="66">
        <v>18.4774839084</v>
      </c>
      <c r="H17" s="66">
        <v>0</v>
      </c>
      <c r="I17" s="23">
        <v>1</v>
      </c>
      <c r="J17" s="115">
        <v>18.4774839084</v>
      </c>
      <c r="K17" s="115">
        <v>0</v>
      </c>
      <c r="L17" s="115">
        <v>0</v>
      </c>
      <c r="M17" s="115">
        <v>0</v>
      </c>
      <c r="N17" s="23">
        <v>3</v>
      </c>
    </row>
    <row r="18" spans="1:14" ht="18.75">
      <c r="A18">
        <v>9</v>
      </c>
      <c r="B18" s="123" t="s">
        <v>153</v>
      </c>
      <c r="C18" s="124" t="s">
        <v>193</v>
      </c>
      <c r="D18" s="125" t="s">
        <v>119</v>
      </c>
      <c r="E18" s="126" t="s">
        <v>120</v>
      </c>
      <c r="F18" s="127">
        <v>23.9146667571</v>
      </c>
      <c r="G18" s="127">
        <v>23.9146667571</v>
      </c>
      <c r="H18" s="127">
        <v>0</v>
      </c>
      <c r="I18" s="128">
        <v>1</v>
      </c>
      <c r="J18" s="129">
        <v>24.63</v>
      </c>
      <c r="K18" s="129">
        <v>0</v>
      </c>
      <c r="L18" s="129">
        <v>0</v>
      </c>
      <c r="M18" s="129">
        <v>0</v>
      </c>
      <c r="N18" s="128">
        <v>5</v>
      </c>
    </row>
    <row r="19" spans="1:14" ht="18.75">
      <c r="A19">
        <v>10</v>
      </c>
      <c r="B19" s="123" t="s">
        <v>154</v>
      </c>
      <c r="C19" s="124" t="s">
        <v>194</v>
      </c>
      <c r="D19" s="125" t="s">
        <v>119</v>
      </c>
      <c r="E19" s="126" t="s">
        <v>120</v>
      </c>
      <c r="F19" s="127">
        <v>9.78811651094</v>
      </c>
      <c r="G19" s="127">
        <v>9.78811651094</v>
      </c>
      <c r="H19" s="127">
        <v>0</v>
      </c>
      <c r="I19" s="128">
        <v>1</v>
      </c>
      <c r="J19" s="129">
        <v>36.83</v>
      </c>
      <c r="K19" s="129">
        <v>0</v>
      </c>
      <c r="L19" s="129">
        <v>0</v>
      </c>
      <c r="M19" s="129">
        <v>0</v>
      </c>
      <c r="N19" s="128">
        <v>3</v>
      </c>
    </row>
    <row r="20" spans="1:14" ht="18.75">
      <c r="A20">
        <v>11</v>
      </c>
      <c r="B20" s="123" t="s">
        <v>155</v>
      </c>
      <c r="C20" s="124" t="s">
        <v>195</v>
      </c>
      <c r="D20" s="125" t="s">
        <v>119</v>
      </c>
      <c r="E20" s="126" t="s">
        <v>120</v>
      </c>
      <c r="F20" s="127">
        <v>6.02686978411</v>
      </c>
      <c r="G20" s="127">
        <v>6.02686978411</v>
      </c>
      <c r="H20" s="127">
        <v>0</v>
      </c>
      <c r="I20" s="128">
        <v>1</v>
      </c>
      <c r="J20" s="129">
        <v>6.56</v>
      </c>
      <c r="K20" s="129">
        <v>0</v>
      </c>
      <c r="L20" s="129">
        <v>0</v>
      </c>
      <c r="M20" s="129">
        <v>0</v>
      </c>
      <c r="N20" s="128">
        <v>7</v>
      </c>
    </row>
    <row r="21" spans="1:14" ht="18.75">
      <c r="A21">
        <v>12</v>
      </c>
      <c r="B21" s="67" t="s">
        <v>156</v>
      </c>
      <c r="C21" s="81" t="s">
        <v>196</v>
      </c>
      <c r="D21" s="63" t="s">
        <v>119</v>
      </c>
      <c r="E21" s="114" t="s">
        <v>120</v>
      </c>
      <c r="F21" s="66">
        <v>7.32530620419</v>
      </c>
      <c r="G21" s="66">
        <v>7.32530620419</v>
      </c>
      <c r="H21" s="66">
        <v>0</v>
      </c>
      <c r="I21" s="23">
        <v>1</v>
      </c>
      <c r="J21" s="115">
        <v>7.32530620419</v>
      </c>
      <c r="K21" s="115">
        <v>0</v>
      </c>
      <c r="L21" s="115">
        <v>0</v>
      </c>
      <c r="M21" s="115">
        <v>0</v>
      </c>
      <c r="N21" s="23">
        <v>7</v>
      </c>
    </row>
    <row r="22" spans="1:14" ht="18.75">
      <c r="A22">
        <v>13</v>
      </c>
      <c r="B22" s="67" t="s">
        <v>157</v>
      </c>
      <c r="C22" s="81" t="s">
        <v>197</v>
      </c>
      <c r="D22" s="63" t="s">
        <v>119</v>
      </c>
      <c r="E22" s="114" t="s">
        <v>120</v>
      </c>
      <c r="F22" s="66">
        <v>35.0446573449</v>
      </c>
      <c r="G22" s="66">
        <v>35.0446573449</v>
      </c>
      <c r="H22" s="66">
        <v>0</v>
      </c>
      <c r="I22" s="23">
        <v>1</v>
      </c>
      <c r="J22" s="115">
        <v>35.0446573449</v>
      </c>
      <c r="K22" s="115">
        <v>0</v>
      </c>
      <c r="L22" s="115">
        <v>0</v>
      </c>
      <c r="M22" s="115">
        <v>0</v>
      </c>
      <c r="N22" s="23">
        <v>4</v>
      </c>
    </row>
    <row r="23" spans="1:14" ht="18.75">
      <c r="A23">
        <v>14</v>
      </c>
      <c r="B23" s="123" t="s">
        <v>158</v>
      </c>
      <c r="C23" s="124" t="s">
        <v>198</v>
      </c>
      <c r="D23" s="125" t="s">
        <v>119</v>
      </c>
      <c r="E23" s="126" t="s">
        <v>120</v>
      </c>
      <c r="F23" s="127">
        <v>17.4349849997</v>
      </c>
      <c r="G23" s="127">
        <v>17.4349849997</v>
      </c>
      <c r="H23" s="127">
        <v>0</v>
      </c>
      <c r="I23" s="128">
        <v>1</v>
      </c>
      <c r="J23" s="129">
        <v>27.01</v>
      </c>
      <c r="K23" s="129">
        <v>0</v>
      </c>
      <c r="L23" s="129">
        <v>0</v>
      </c>
      <c r="M23" s="129">
        <v>0</v>
      </c>
      <c r="N23" s="128">
        <v>3</v>
      </c>
    </row>
    <row r="24" spans="1:14" ht="18.75">
      <c r="A24">
        <v>15</v>
      </c>
      <c r="B24" s="123" t="s">
        <v>159</v>
      </c>
      <c r="C24" s="124" t="s">
        <v>199</v>
      </c>
      <c r="D24" s="125" t="s">
        <v>119</v>
      </c>
      <c r="E24" s="126" t="s">
        <v>120</v>
      </c>
      <c r="F24" s="127">
        <v>37.0330933321</v>
      </c>
      <c r="G24" s="127">
        <v>37.0330933321</v>
      </c>
      <c r="H24" s="127">
        <v>0</v>
      </c>
      <c r="I24" s="128">
        <v>1</v>
      </c>
      <c r="J24" s="129">
        <v>34.86</v>
      </c>
      <c r="K24" s="129">
        <v>0</v>
      </c>
      <c r="L24" s="129">
        <v>0</v>
      </c>
      <c r="M24" s="129">
        <v>0</v>
      </c>
      <c r="N24" s="128">
        <v>6</v>
      </c>
    </row>
    <row r="25" spans="1:14" ht="18.75">
      <c r="A25">
        <v>16</v>
      </c>
      <c r="B25" s="123" t="s">
        <v>160</v>
      </c>
      <c r="C25" s="124" t="s">
        <v>200</v>
      </c>
      <c r="D25" s="125" t="s">
        <v>119</v>
      </c>
      <c r="E25" s="126" t="s">
        <v>120</v>
      </c>
      <c r="F25" s="127">
        <v>24.6427914282</v>
      </c>
      <c r="G25" s="127">
        <v>24.6427914282</v>
      </c>
      <c r="H25" s="127">
        <v>0</v>
      </c>
      <c r="I25" s="128">
        <v>1</v>
      </c>
      <c r="J25" s="129">
        <v>22.74</v>
      </c>
      <c r="K25" s="129">
        <v>0</v>
      </c>
      <c r="L25" s="129">
        <v>0</v>
      </c>
      <c r="M25" s="129">
        <v>0</v>
      </c>
      <c r="N25" s="128">
        <v>6</v>
      </c>
    </row>
    <row r="26" spans="1:14" ht="18.75">
      <c r="A26">
        <v>17</v>
      </c>
      <c r="B26" s="123" t="s">
        <v>161</v>
      </c>
      <c r="C26" s="124" t="s">
        <v>201</v>
      </c>
      <c r="D26" s="125" t="s">
        <v>119</v>
      </c>
      <c r="E26" s="126" t="s">
        <v>120</v>
      </c>
      <c r="F26" s="127">
        <v>19.393733433</v>
      </c>
      <c r="G26" s="127">
        <v>19.393733433</v>
      </c>
      <c r="H26" s="127">
        <v>0</v>
      </c>
      <c r="I26" s="128">
        <v>1</v>
      </c>
      <c r="J26" s="129">
        <v>17.04</v>
      </c>
      <c r="K26" s="129">
        <v>0</v>
      </c>
      <c r="L26" s="129">
        <v>0</v>
      </c>
      <c r="M26" s="129">
        <v>0</v>
      </c>
      <c r="N26" s="128">
        <v>6</v>
      </c>
    </row>
    <row r="27" spans="1:14" ht="18.75">
      <c r="A27">
        <v>18</v>
      </c>
      <c r="B27" s="123" t="s">
        <v>162</v>
      </c>
      <c r="C27" s="124" t="s">
        <v>202</v>
      </c>
      <c r="D27" s="125" t="s">
        <v>119</v>
      </c>
      <c r="E27" s="126" t="s">
        <v>120</v>
      </c>
      <c r="F27" s="127">
        <v>18.5896839812</v>
      </c>
      <c r="G27" s="127">
        <v>18.5896839812</v>
      </c>
      <c r="H27" s="127">
        <v>0</v>
      </c>
      <c r="I27" s="128">
        <v>1</v>
      </c>
      <c r="J27" s="129">
        <v>20.255</v>
      </c>
      <c r="K27" s="129">
        <v>0</v>
      </c>
      <c r="L27" s="129">
        <v>0</v>
      </c>
      <c r="M27" s="129">
        <v>0</v>
      </c>
      <c r="N27" s="128">
        <v>4</v>
      </c>
    </row>
    <row r="28" spans="1:14" ht="18.75">
      <c r="A28">
        <v>19</v>
      </c>
      <c r="B28" s="123" t="s">
        <v>163</v>
      </c>
      <c r="C28" s="124" t="s">
        <v>203</v>
      </c>
      <c r="D28" s="125" t="s">
        <v>119</v>
      </c>
      <c r="E28" s="126" t="s">
        <v>120</v>
      </c>
      <c r="F28" s="127">
        <v>18.0906094045</v>
      </c>
      <c r="G28" s="127">
        <v>18.0906094045</v>
      </c>
      <c r="H28" s="127">
        <v>0</v>
      </c>
      <c r="I28" s="128">
        <v>1</v>
      </c>
      <c r="J28" s="165">
        <v>19.265</v>
      </c>
      <c r="K28" s="129">
        <v>0</v>
      </c>
      <c r="L28" s="129">
        <v>0</v>
      </c>
      <c r="M28" s="129">
        <v>0</v>
      </c>
      <c r="N28" s="128">
        <v>3</v>
      </c>
    </row>
    <row r="29" spans="1:14" ht="18.75">
      <c r="A29">
        <v>20</v>
      </c>
      <c r="B29" s="123" t="s">
        <v>164</v>
      </c>
      <c r="C29" s="124" t="s">
        <v>204</v>
      </c>
      <c r="D29" s="125" t="s">
        <v>119</v>
      </c>
      <c r="E29" s="126" t="s">
        <v>120</v>
      </c>
      <c r="F29" s="127">
        <v>5.32593290528</v>
      </c>
      <c r="G29" s="127">
        <v>5.32593290528</v>
      </c>
      <c r="H29" s="127">
        <v>0</v>
      </c>
      <c r="I29" s="128">
        <v>1</v>
      </c>
      <c r="J29" s="129">
        <v>5.35</v>
      </c>
      <c r="K29" s="129">
        <v>0</v>
      </c>
      <c r="L29" s="129">
        <v>0</v>
      </c>
      <c r="M29" s="129">
        <v>0</v>
      </c>
      <c r="N29" s="128">
        <v>3</v>
      </c>
    </row>
    <row r="30" spans="1:14" ht="18.75">
      <c r="A30">
        <v>21</v>
      </c>
      <c r="B30" s="123" t="s">
        <v>165</v>
      </c>
      <c r="C30" s="124" t="s">
        <v>205</v>
      </c>
      <c r="D30" s="125" t="s">
        <v>119</v>
      </c>
      <c r="E30" s="126" t="s">
        <v>120</v>
      </c>
      <c r="F30" s="127">
        <v>18.231234408</v>
      </c>
      <c r="G30" s="127">
        <v>18.231234408</v>
      </c>
      <c r="H30" s="127">
        <v>0</v>
      </c>
      <c r="I30" s="128">
        <v>1</v>
      </c>
      <c r="J30" s="129">
        <v>19.13</v>
      </c>
      <c r="K30" s="129">
        <v>0</v>
      </c>
      <c r="L30" s="129">
        <v>0</v>
      </c>
      <c r="M30" s="129">
        <v>0</v>
      </c>
      <c r="N30" s="128">
        <v>4</v>
      </c>
    </row>
    <row r="31" spans="1:14" ht="18.75">
      <c r="A31">
        <v>22</v>
      </c>
      <c r="B31" s="67" t="s">
        <v>166</v>
      </c>
      <c r="C31" s="81" t="s">
        <v>206</v>
      </c>
      <c r="D31" s="63" t="s">
        <v>119</v>
      </c>
      <c r="E31" s="114" t="s">
        <v>120</v>
      </c>
      <c r="F31" s="66">
        <v>7.10530642619</v>
      </c>
      <c r="G31" s="66">
        <v>7.10530642619</v>
      </c>
      <c r="H31" s="66">
        <v>0</v>
      </c>
      <c r="I31" s="23">
        <v>1</v>
      </c>
      <c r="J31" s="115">
        <v>7.10530642619</v>
      </c>
      <c r="K31" s="115">
        <v>0</v>
      </c>
      <c r="L31" s="115">
        <v>0</v>
      </c>
      <c r="M31" s="115">
        <v>0</v>
      </c>
      <c r="N31" s="23">
        <v>4</v>
      </c>
    </row>
    <row r="32" spans="1:14" ht="18.75">
      <c r="A32">
        <v>23</v>
      </c>
      <c r="B32" s="123" t="s">
        <v>167</v>
      </c>
      <c r="C32" s="124" t="s">
        <v>207</v>
      </c>
      <c r="D32" s="125" t="s">
        <v>119</v>
      </c>
      <c r="E32" s="126" t="s">
        <v>120</v>
      </c>
      <c r="F32" s="127">
        <v>25.201540943</v>
      </c>
      <c r="G32" s="127">
        <v>25.201540943</v>
      </c>
      <c r="H32" s="127">
        <v>0</v>
      </c>
      <c r="I32" s="128">
        <v>1</v>
      </c>
      <c r="J32" s="129">
        <v>30.24</v>
      </c>
      <c r="K32" s="129">
        <v>0</v>
      </c>
      <c r="L32" s="129">
        <v>0</v>
      </c>
      <c r="M32" s="129">
        <v>0</v>
      </c>
      <c r="N32" s="128">
        <v>4</v>
      </c>
    </row>
    <row r="33" spans="1:14" ht="18.75">
      <c r="A33">
        <v>24</v>
      </c>
      <c r="B33" s="123" t="s">
        <v>168</v>
      </c>
      <c r="C33" s="124" t="s">
        <v>208</v>
      </c>
      <c r="D33" s="125" t="s">
        <v>119</v>
      </c>
      <c r="E33" s="126" t="s">
        <v>120</v>
      </c>
      <c r="F33" s="127">
        <v>20.0477954385</v>
      </c>
      <c r="G33" s="127">
        <v>20.0477954385</v>
      </c>
      <c r="H33" s="127">
        <v>0</v>
      </c>
      <c r="I33" s="128">
        <v>1</v>
      </c>
      <c r="J33" s="129">
        <v>57.01</v>
      </c>
      <c r="K33" s="129">
        <v>0</v>
      </c>
      <c r="L33" s="129">
        <v>0</v>
      </c>
      <c r="M33" s="129">
        <v>0</v>
      </c>
      <c r="N33" s="128">
        <v>5</v>
      </c>
    </row>
    <row r="34" spans="1:14" ht="18.75">
      <c r="A34">
        <v>25</v>
      </c>
      <c r="B34" s="67" t="s">
        <v>170</v>
      </c>
      <c r="C34" s="81" t="s">
        <v>210</v>
      </c>
      <c r="D34" s="63" t="s">
        <v>119</v>
      </c>
      <c r="E34" s="114" t="s">
        <v>120</v>
      </c>
      <c r="F34" s="66">
        <v>38.7790298333</v>
      </c>
      <c r="G34" s="66">
        <v>38.7790298333</v>
      </c>
      <c r="H34" s="66">
        <v>0</v>
      </c>
      <c r="I34" s="23">
        <v>1</v>
      </c>
      <c r="J34" s="115">
        <v>38.7790298333</v>
      </c>
      <c r="K34" s="115">
        <v>0</v>
      </c>
      <c r="L34" s="115">
        <v>0</v>
      </c>
      <c r="M34" s="115">
        <v>0</v>
      </c>
      <c r="N34" s="23">
        <v>6</v>
      </c>
    </row>
    <row r="35" spans="1:14" ht="18.75">
      <c r="A35">
        <v>26</v>
      </c>
      <c r="B35" s="123" t="s">
        <v>171</v>
      </c>
      <c r="C35" s="124" t="s">
        <v>211</v>
      </c>
      <c r="D35" s="125" t="s">
        <v>119</v>
      </c>
      <c r="E35" s="126" t="s">
        <v>120</v>
      </c>
      <c r="F35" s="127">
        <v>22.0634188717</v>
      </c>
      <c r="G35" s="127">
        <v>22.0634188717</v>
      </c>
      <c r="H35" s="127">
        <v>0</v>
      </c>
      <c r="I35" s="128">
        <v>1</v>
      </c>
      <c r="J35" s="129">
        <v>22.46</v>
      </c>
      <c r="K35" s="129">
        <v>0</v>
      </c>
      <c r="L35" s="129">
        <v>0</v>
      </c>
      <c r="M35" s="129">
        <v>0</v>
      </c>
      <c r="N35" s="128">
        <v>5</v>
      </c>
    </row>
    <row r="36" spans="1:14" ht="18.75">
      <c r="A36">
        <v>27</v>
      </c>
      <c r="B36" s="123" t="s">
        <v>173</v>
      </c>
      <c r="C36" s="124" t="s">
        <v>213</v>
      </c>
      <c r="D36" s="125" t="s">
        <v>119</v>
      </c>
      <c r="E36" s="126" t="s">
        <v>120</v>
      </c>
      <c r="F36" s="127">
        <v>3.35468466958</v>
      </c>
      <c r="G36" s="127">
        <v>3.35468466958</v>
      </c>
      <c r="H36" s="127">
        <v>0</v>
      </c>
      <c r="I36" s="128">
        <v>1</v>
      </c>
      <c r="J36" s="129">
        <v>3.33</v>
      </c>
      <c r="K36" s="129">
        <v>0</v>
      </c>
      <c r="L36" s="129">
        <v>0</v>
      </c>
      <c r="M36" s="129">
        <v>0</v>
      </c>
      <c r="N36" s="128">
        <v>3</v>
      </c>
    </row>
    <row r="37" spans="1:14" ht="18.75">
      <c r="A37">
        <v>28</v>
      </c>
      <c r="B37" s="123" t="s">
        <v>174</v>
      </c>
      <c r="C37" s="124" t="s">
        <v>214</v>
      </c>
      <c r="D37" s="125" t="s">
        <v>119</v>
      </c>
      <c r="E37" s="126" t="s">
        <v>120</v>
      </c>
      <c r="F37" s="127">
        <v>22.5931442425</v>
      </c>
      <c r="G37" s="127">
        <v>22.5931442425</v>
      </c>
      <c r="H37" s="127">
        <v>0</v>
      </c>
      <c r="I37" s="128">
        <v>1</v>
      </c>
      <c r="J37" s="129">
        <v>15.63</v>
      </c>
      <c r="K37" s="129">
        <v>0</v>
      </c>
      <c r="L37" s="129">
        <v>0</v>
      </c>
      <c r="M37" s="129">
        <v>0</v>
      </c>
      <c r="N37" s="128">
        <v>1</v>
      </c>
    </row>
    <row r="38" spans="1:14" ht="18.75">
      <c r="A38">
        <v>29</v>
      </c>
      <c r="B38" s="123" t="s">
        <v>175</v>
      </c>
      <c r="C38" s="124" t="s">
        <v>215</v>
      </c>
      <c r="D38" s="125" t="s">
        <v>119</v>
      </c>
      <c r="E38" s="126" t="s">
        <v>120</v>
      </c>
      <c r="F38" s="127">
        <v>19.1987664872</v>
      </c>
      <c r="G38" s="127">
        <v>19.1987664872</v>
      </c>
      <c r="H38" s="127">
        <v>0</v>
      </c>
      <c r="I38" s="128">
        <v>1</v>
      </c>
      <c r="J38" s="129">
        <v>19.72</v>
      </c>
      <c r="K38" s="129">
        <v>0</v>
      </c>
      <c r="L38" s="129">
        <v>0</v>
      </c>
      <c r="M38" s="129">
        <v>0</v>
      </c>
      <c r="N38" s="128">
        <v>5</v>
      </c>
    </row>
    <row r="39" spans="1:14" ht="18.75">
      <c r="A39">
        <v>30</v>
      </c>
      <c r="B39" s="123" t="s">
        <v>176</v>
      </c>
      <c r="C39" s="124" t="s">
        <v>216</v>
      </c>
      <c r="D39" s="125" t="s">
        <v>119</v>
      </c>
      <c r="E39" s="126" t="s">
        <v>120</v>
      </c>
      <c r="F39" s="127">
        <v>10.2075089091</v>
      </c>
      <c r="G39" s="127">
        <v>10.2075089091</v>
      </c>
      <c r="H39" s="127">
        <v>0</v>
      </c>
      <c r="I39" s="128">
        <v>1</v>
      </c>
      <c r="J39" s="129">
        <v>10.43</v>
      </c>
      <c r="K39" s="129">
        <v>0</v>
      </c>
      <c r="L39" s="129">
        <v>0</v>
      </c>
      <c r="M39" s="129">
        <v>0</v>
      </c>
      <c r="N39" s="128">
        <v>2</v>
      </c>
    </row>
    <row r="40" spans="1:14" ht="18.75">
      <c r="A40">
        <v>31</v>
      </c>
      <c r="B40" s="123" t="s">
        <v>177</v>
      </c>
      <c r="C40" s="124" t="s">
        <v>217</v>
      </c>
      <c r="D40" s="125" t="s">
        <v>119</v>
      </c>
      <c r="E40" s="126" t="s">
        <v>120</v>
      </c>
      <c r="F40" s="127">
        <v>12.5353237824</v>
      </c>
      <c r="G40" s="127">
        <v>12.5353237824</v>
      </c>
      <c r="H40" s="127">
        <v>0</v>
      </c>
      <c r="I40" s="128">
        <v>1</v>
      </c>
      <c r="J40" s="129">
        <v>18.37</v>
      </c>
      <c r="K40" s="129">
        <v>0</v>
      </c>
      <c r="L40" s="129">
        <v>0</v>
      </c>
      <c r="M40" s="129">
        <v>0</v>
      </c>
      <c r="N40" s="128">
        <v>2</v>
      </c>
    </row>
    <row r="41" spans="1:14" ht="18.75">
      <c r="A41">
        <v>32</v>
      </c>
      <c r="B41" s="123" t="s">
        <v>178</v>
      </c>
      <c r="C41" s="124" t="s">
        <v>218</v>
      </c>
      <c r="D41" s="125" t="s">
        <v>119</v>
      </c>
      <c r="E41" s="126" t="s">
        <v>120</v>
      </c>
      <c r="F41" s="127">
        <v>2.12874828671</v>
      </c>
      <c r="G41" s="127">
        <v>2.12874828671</v>
      </c>
      <c r="H41" s="127">
        <v>0</v>
      </c>
      <c r="I41" s="128">
        <v>1</v>
      </c>
      <c r="J41" s="129">
        <v>3.21</v>
      </c>
      <c r="K41" s="129">
        <v>0</v>
      </c>
      <c r="L41" s="129">
        <v>0</v>
      </c>
      <c r="M41" s="129">
        <v>0</v>
      </c>
      <c r="N41" s="128">
        <v>4</v>
      </c>
    </row>
    <row r="42" spans="1:14" ht="18.75">
      <c r="A42">
        <v>33</v>
      </c>
      <c r="B42" s="67" t="s">
        <v>179</v>
      </c>
      <c r="C42" s="81" t="s">
        <v>219</v>
      </c>
      <c r="D42" s="63" t="s">
        <v>119</v>
      </c>
      <c r="E42" s="114" t="s">
        <v>120</v>
      </c>
      <c r="F42" s="66">
        <v>25.3193983299</v>
      </c>
      <c r="G42" s="66">
        <v>25.3193983299</v>
      </c>
      <c r="H42" s="66">
        <v>0</v>
      </c>
      <c r="I42" s="23">
        <v>1</v>
      </c>
      <c r="J42" s="115">
        <v>25.3193983299</v>
      </c>
      <c r="K42" s="115">
        <v>0</v>
      </c>
      <c r="L42" s="115">
        <v>0</v>
      </c>
      <c r="M42" s="115">
        <v>0</v>
      </c>
      <c r="N42" s="23">
        <v>5</v>
      </c>
    </row>
    <row r="43" spans="1:14" ht="18.75">
      <c r="A43">
        <v>34</v>
      </c>
      <c r="B43" s="67" t="s">
        <v>180</v>
      </c>
      <c r="C43" s="81" t="s">
        <v>220</v>
      </c>
      <c r="D43" s="63" t="s">
        <v>119</v>
      </c>
      <c r="E43" s="114" t="s">
        <v>120</v>
      </c>
      <c r="F43" s="66">
        <v>16.1247025184</v>
      </c>
      <c r="G43" s="66">
        <v>16.1247025184</v>
      </c>
      <c r="H43" s="66">
        <v>0</v>
      </c>
      <c r="I43" s="23">
        <v>1</v>
      </c>
      <c r="J43" s="115">
        <v>16.1247025184</v>
      </c>
      <c r="K43" s="115">
        <v>0</v>
      </c>
      <c r="L43" s="115">
        <v>0</v>
      </c>
      <c r="M43" s="115">
        <v>0</v>
      </c>
      <c r="N43" s="23">
        <v>5</v>
      </c>
    </row>
  </sheetData>
  <sheetProtection/>
  <mergeCells count="15">
    <mergeCell ref="E2:I4"/>
    <mergeCell ref="B6:B8"/>
    <mergeCell ref="C6:C8"/>
    <mergeCell ref="D6:D8"/>
    <mergeCell ref="E6:E8"/>
    <mergeCell ref="F6:H6"/>
    <mergeCell ref="I6:I8"/>
    <mergeCell ref="J6:M6"/>
    <mergeCell ref="N6:N8"/>
    <mergeCell ref="F7:F8"/>
    <mergeCell ref="G7:H7"/>
    <mergeCell ref="J7:J8"/>
    <mergeCell ref="K7:K8"/>
    <mergeCell ref="L7:L8"/>
    <mergeCell ref="M7:M8"/>
  </mergeCells>
  <dataValidations count="4">
    <dataValidation type="textLength" operator="equal" allowBlank="1" showInputMessage="1" showErrorMessage="1" error="กรอกรหัสเกิน 9 หลัก" sqref="C1">
      <formula1>9</formula1>
    </dataValidation>
    <dataValidation type="whole" allowBlank="1" showInputMessage="1" showErrorMessage="1" errorTitle="ผิดพลาด" error="กรอกเฉพาะ 0 1 2 3 9" sqref="J1:J4">
      <formula1>0</formula1>
      <formula2>9</formula2>
    </dataValidation>
    <dataValidation type="whole" allowBlank="1" showInputMessage="1" showErrorMessage="1" error="กรอกเฉพาะจำนวนเต็ม" sqref="N5:N9">
      <formula1>0</formula1>
      <formula2>100</formula2>
    </dataValidation>
    <dataValidation type="whole" allowBlank="1" showInputMessage="1" showErrorMessage="1" error="กรอกเฉพาะ 0 1 2 3 9" sqref="I5:I9">
      <formula1>0</formula1>
      <formula2>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zoomScaleSheetLayoutView="80" zoomScalePageLayoutView="0" workbookViewId="0" topLeftCell="F1">
      <selection activeCell="Q4" sqref="Q4"/>
    </sheetView>
  </sheetViews>
  <sheetFormatPr defaultColWidth="8.8515625" defaultRowHeight="15"/>
  <cols>
    <col min="1" max="1" width="6.8515625" style="11" bestFit="1" customWidth="1"/>
    <col min="2" max="2" width="8.00390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71093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11.00390625" style="8" customWidth="1"/>
    <col min="13" max="13" width="7.7109375" style="8" customWidth="1"/>
    <col min="14" max="14" width="6.421875" style="8" customWidth="1"/>
    <col min="15" max="15" width="6.28125" style="13" customWidth="1"/>
    <col min="16" max="16" width="7.421875" style="11" customWidth="1"/>
    <col min="17" max="17" width="6.8515625" style="11" customWidth="1"/>
    <col min="18" max="18" width="8.421875" style="11" customWidth="1"/>
    <col min="19" max="19" width="9.421875" style="11" customWidth="1"/>
    <col min="20" max="20" width="5.00390625" style="11" customWidth="1"/>
    <col min="21" max="21" width="6.7109375" style="11" bestFit="1" customWidth="1"/>
    <col min="22" max="22" width="5.28125" style="11" bestFit="1" customWidth="1"/>
    <col min="23" max="23" width="4.140625" style="11" bestFit="1" customWidth="1"/>
    <col min="24" max="24" width="5.00390625" style="11" bestFit="1" customWidth="1"/>
    <col min="25" max="25" width="5.7109375" style="11" bestFit="1" customWidth="1"/>
    <col min="26" max="45" width="4.140625" style="11" bestFit="1" customWidth="1"/>
    <col min="46" max="46" width="5.28125" style="11" customWidth="1"/>
    <col min="47" max="47" width="4.7109375" style="11" customWidth="1"/>
    <col min="48" max="48" width="9.140625" style="11" customWidth="1"/>
    <col min="49" max="16384" width="8.8515625" style="11" customWidth="1"/>
  </cols>
  <sheetData>
    <row r="1" spans="3:46" ht="33"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76"/>
      <c r="R3" s="76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76"/>
      <c r="R4" s="76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8" ht="18.75" customHeight="1">
      <c r="A5" s="25"/>
      <c r="B5" s="6"/>
      <c r="C5" s="6"/>
      <c r="G5" s="7"/>
      <c r="K5" s="8">
        <f>K22+K23+K24+K26+K33+K34+K40+K43+K44+K45+K46+K47+K48+K49+K50+K51+K52+K53+K54+K55+K56+K57+K58+K60+K61+K63+K64+K65+K66+K67+K68+K69+K70</f>
        <v>654.71840065688</v>
      </c>
      <c r="L5" s="9"/>
      <c r="M5" s="9"/>
      <c r="N5" s="9"/>
      <c r="O5" s="6"/>
      <c r="AE5" s="50"/>
      <c r="AF5" s="50"/>
      <c r="AM5" s="50"/>
      <c r="AN5" s="50"/>
      <c r="AT5" s="172" t="s">
        <v>6</v>
      </c>
      <c r="AU5" s="172"/>
      <c r="AV5" s="172"/>
    </row>
    <row r="6" spans="1:48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0" t="s">
        <v>48</v>
      </c>
    </row>
    <row r="7" spans="1:48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180"/>
    </row>
    <row r="8" spans="1:48" ht="27.75" customHeight="1">
      <c r="A8" s="203"/>
      <c r="B8" s="173"/>
      <c r="C8" s="173"/>
      <c r="D8" s="173"/>
      <c r="E8" s="173"/>
      <c r="F8" s="173"/>
      <c r="G8" s="209"/>
      <c r="H8" s="80" t="s">
        <v>22</v>
      </c>
      <c r="I8" s="84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69" t="s">
        <v>24</v>
      </c>
      <c r="U8" s="69" t="s">
        <v>25</v>
      </c>
      <c r="V8" s="69" t="s">
        <v>26</v>
      </c>
      <c r="W8" s="69" t="s">
        <v>27</v>
      </c>
      <c r="X8" s="71" t="s">
        <v>24</v>
      </c>
      <c r="Y8" s="71" t="s">
        <v>25</v>
      </c>
      <c r="Z8" s="71" t="s">
        <v>26</v>
      </c>
      <c r="AA8" s="71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80"/>
    </row>
    <row r="9" spans="1:48" ht="17.25">
      <c r="A9" s="204" t="s">
        <v>28</v>
      </c>
      <c r="B9" s="204"/>
      <c r="C9" s="204"/>
      <c r="D9" s="204"/>
      <c r="E9" s="204"/>
      <c r="F9" s="204"/>
      <c r="G9" s="17">
        <f>I9+H9</f>
        <v>1294.9893016436495</v>
      </c>
      <c r="H9" s="18">
        <f>SUM(H10:H70)</f>
        <v>1294.9893016436495</v>
      </c>
      <c r="I9" s="18">
        <f>SUM(I10:I70)</f>
        <v>0</v>
      </c>
      <c r="J9" s="18"/>
      <c r="K9" s="18">
        <f>SUM(K10:K70)</f>
        <v>828.84351705291</v>
      </c>
      <c r="L9" s="18">
        <f>SUM(L10:L70)</f>
        <v>540.2581025705399</v>
      </c>
      <c r="M9" s="18">
        <f>SUM(M10:M70)</f>
        <v>0</v>
      </c>
      <c r="N9" s="18">
        <f>SUM(N10:N70)</f>
        <v>0</v>
      </c>
      <c r="O9" s="18"/>
      <c r="P9" s="18">
        <f>SUM(P10:P70)</f>
        <v>789.623587722</v>
      </c>
      <c r="Q9" s="18"/>
      <c r="R9" s="18"/>
      <c r="S9" s="18"/>
      <c r="T9" s="18">
        <f aca="true" t="shared" si="0" ref="T9:AA9">SUM(T10:T70)</f>
        <v>0</v>
      </c>
      <c r="U9" s="18">
        <f t="shared" si="0"/>
        <v>87.25</v>
      </c>
      <c r="V9" s="18">
        <f t="shared" si="0"/>
        <v>92.28999999999999</v>
      </c>
      <c r="W9" s="18">
        <f t="shared" si="0"/>
        <v>2.66</v>
      </c>
      <c r="X9" s="18">
        <f t="shared" si="0"/>
        <v>133.815</v>
      </c>
      <c r="Y9" s="18">
        <f t="shared" si="0"/>
        <v>473.608587722</v>
      </c>
      <c r="Z9" s="18">
        <f t="shared" si="0"/>
        <v>0</v>
      </c>
      <c r="AA9" s="18">
        <f t="shared" si="0"/>
        <v>0</v>
      </c>
      <c r="AB9" s="18">
        <f aca="true" t="shared" si="1" ref="AB9:AU9">SUM(AB10:AB70)</f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  <c r="AQ9" s="18">
        <f t="shared" si="1"/>
        <v>0</v>
      </c>
      <c r="AR9" s="18">
        <f t="shared" si="1"/>
        <v>0</v>
      </c>
      <c r="AS9" s="18">
        <f t="shared" si="1"/>
        <v>0</v>
      </c>
      <c r="AT9" s="18">
        <f t="shared" si="1"/>
        <v>0</v>
      </c>
      <c r="AU9" s="18">
        <f t="shared" si="1"/>
        <v>0</v>
      </c>
      <c r="AV9" s="19">
        <f>SUM(T9:AU9)</f>
        <v>789.6235877219999</v>
      </c>
    </row>
    <row r="10" spans="1:49" s="45" customFormat="1" ht="21.75">
      <c r="A10" s="23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1</v>
      </c>
      <c r="C10" s="67" t="s">
        <v>118</v>
      </c>
      <c r="D10" s="81" t="s">
        <v>44</v>
      </c>
      <c r="E10" s="63" t="s">
        <v>119</v>
      </c>
      <c r="F10" s="114" t="s">
        <v>120</v>
      </c>
      <c r="G10" s="66">
        <v>49.0345666722</v>
      </c>
      <c r="H10" s="66">
        <v>49.0345666722</v>
      </c>
      <c r="I10" s="66">
        <v>0</v>
      </c>
      <c r="J10" s="23">
        <v>1</v>
      </c>
      <c r="K10" s="115">
        <v>0</v>
      </c>
      <c r="L10" s="115">
        <v>49.0345666722</v>
      </c>
      <c r="M10" s="115">
        <v>0</v>
      </c>
      <c r="N10" s="115">
        <v>0</v>
      </c>
      <c r="O10" s="23">
        <v>8</v>
      </c>
      <c r="P10" s="116">
        <v>0</v>
      </c>
      <c r="Q10" s="65">
        <v>0</v>
      </c>
      <c r="R10" s="23">
        <v>2</v>
      </c>
      <c r="S10" s="23">
        <v>2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235"/>
      <c r="AW10" s="45">
        <f>IF(P10=(SUM(T10:AU10)),1,"F")</f>
        <v>1</v>
      </c>
    </row>
    <row r="11" spans="1:49" s="26" customFormat="1" ht="21.75">
      <c r="A11" s="234" t="str">
        <f aca="true" t="shared" si="2" ref="A11:A70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2">
        <v>2</v>
      </c>
      <c r="C11" s="67" t="s">
        <v>121</v>
      </c>
      <c r="D11" s="81" t="s">
        <v>44</v>
      </c>
      <c r="E11" s="63" t="s">
        <v>119</v>
      </c>
      <c r="F11" s="114" t="s">
        <v>120</v>
      </c>
      <c r="G11" s="66">
        <v>25.0404727706</v>
      </c>
      <c r="H11" s="66">
        <v>25.0404727706</v>
      </c>
      <c r="I11" s="66">
        <v>0</v>
      </c>
      <c r="J11" s="23">
        <v>1</v>
      </c>
      <c r="K11" s="115">
        <v>0</v>
      </c>
      <c r="L11" s="115">
        <v>25.0404727706</v>
      </c>
      <c r="M11" s="115">
        <v>0</v>
      </c>
      <c r="N11" s="115">
        <v>0</v>
      </c>
      <c r="O11" s="23">
        <v>2</v>
      </c>
      <c r="P11" s="116">
        <v>0</v>
      </c>
      <c r="Q11" s="65">
        <v>0</v>
      </c>
      <c r="R11" s="23">
        <v>1</v>
      </c>
      <c r="S11" s="23">
        <v>2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235"/>
      <c r="AW11" s="45">
        <f aca="true" t="shared" si="3" ref="AW11:AW70">IF(P11=(SUM(T11:AU11)),1,"F")</f>
        <v>1</v>
      </c>
    </row>
    <row r="12" spans="1:49" s="26" customFormat="1" ht="21.75">
      <c r="A12" s="234" t="str">
        <f t="shared" si="2"/>
        <v>   </v>
      </c>
      <c r="B12" s="62">
        <v>3</v>
      </c>
      <c r="C12" s="67" t="s">
        <v>122</v>
      </c>
      <c r="D12" s="81" t="s">
        <v>44</v>
      </c>
      <c r="E12" s="63" t="s">
        <v>119</v>
      </c>
      <c r="F12" s="114" t="s">
        <v>120</v>
      </c>
      <c r="G12" s="66">
        <v>7.11245652181</v>
      </c>
      <c r="H12" s="66">
        <v>7.11245652181</v>
      </c>
      <c r="I12" s="66">
        <v>0</v>
      </c>
      <c r="J12" s="23">
        <v>1</v>
      </c>
      <c r="K12" s="115">
        <v>0</v>
      </c>
      <c r="L12" s="115">
        <v>7.11245652181</v>
      </c>
      <c r="M12" s="115">
        <v>0</v>
      </c>
      <c r="N12" s="115">
        <v>0</v>
      </c>
      <c r="O12" s="23">
        <v>8</v>
      </c>
      <c r="P12" s="116">
        <v>0</v>
      </c>
      <c r="Q12" s="65">
        <v>0</v>
      </c>
      <c r="R12" s="23">
        <v>1</v>
      </c>
      <c r="S12" s="23">
        <v>2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235"/>
      <c r="AW12" s="45">
        <f t="shared" si="3"/>
        <v>1</v>
      </c>
    </row>
    <row r="13" spans="1:49" s="26" customFormat="1" ht="21.75">
      <c r="A13" s="234" t="str">
        <f t="shared" si="2"/>
        <v>   </v>
      </c>
      <c r="B13" s="62">
        <v>4</v>
      </c>
      <c r="C13" s="67" t="s">
        <v>123</v>
      </c>
      <c r="D13" s="81" t="s">
        <v>44</v>
      </c>
      <c r="E13" s="63" t="s">
        <v>119</v>
      </c>
      <c r="F13" s="114" t="s">
        <v>120</v>
      </c>
      <c r="G13" s="66">
        <v>23.1332074056</v>
      </c>
      <c r="H13" s="66">
        <v>23.1332074056</v>
      </c>
      <c r="I13" s="66">
        <v>0</v>
      </c>
      <c r="J13" s="23">
        <v>1</v>
      </c>
      <c r="K13" s="115">
        <v>0</v>
      </c>
      <c r="L13" s="115">
        <v>23.1332074056</v>
      </c>
      <c r="M13" s="115">
        <v>0</v>
      </c>
      <c r="N13" s="115">
        <v>0</v>
      </c>
      <c r="O13" s="23">
        <v>2</v>
      </c>
      <c r="P13" s="116">
        <v>0</v>
      </c>
      <c r="Q13" s="65">
        <v>0</v>
      </c>
      <c r="R13" s="23">
        <v>2</v>
      </c>
      <c r="S13" s="23">
        <v>2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235"/>
      <c r="AW13" s="45">
        <f t="shared" si="3"/>
        <v>1</v>
      </c>
    </row>
    <row r="14" spans="1:49" s="26" customFormat="1" ht="21.75">
      <c r="A14" s="234" t="str">
        <f t="shared" si="2"/>
        <v>   </v>
      </c>
      <c r="B14" s="62">
        <v>5</v>
      </c>
      <c r="C14" s="67" t="s">
        <v>124</v>
      </c>
      <c r="D14" s="81" t="s">
        <v>44</v>
      </c>
      <c r="E14" s="63" t="s">
        <v>119</v>
      </c>
      <c r="F14" s="114" t="s">
        <v>120</v>
      </c>
      <c r="G14" s="66">
        <v>116.778927614</v>
      </c>
      <c r="H14" s="66">
        <v>116.778927614</v>
      </c>
      <c r="I14" s="66">
        <v>0</v>
      </c>
      <c r="J14" s="23">
        <v>1</v>
      </c>
      <c r="K14" s="115">
        <v>0</v>
      </c>
      <c r="L14" s="115">
        <v>116.778927614</v>
      </c>
      <c r="M14" s="115">
        <v>0</v>
      </c>
      <c r="N14" s="115">
        <v>0</v>
      </c>
      <c r="O14" s="23">
        <v>8</v>
      </c>
      <c r="P14" s="116">
        <v>0</v>
      </c>
      <c r="Q14" s="65">
        <v>0</v>
      </c>
      <c r="R14" s="23">
        <v>1</v>
      </c>
      <c r="S14" s="23">
        <v>2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235"/>
      <c r="AW14" s="45">
        <f t="shared" si="3"/>
        <v>1</v>
      </c>
    </row>
    <row r="15" spans="1:49" s="26" customFormat="1" ht="21.75">
      <c r="A15" s="234" t="str">
        <f t="shared" si="2"/>
        <v>   </v>
      </c>
      <c r="B15" s="62">
        <v>6</v>
      </c>
      <c r="C15" s="67" t="s">
        <v>125</v>
      </c>
      <c r="D15" s="81" t="s">
        <v>44</v>
      </c>
      <c r="E15" s="63" t="s">
        <v>119</v>
      </c>
      <c r="F15" s="114" t="s">
        <v>120</v>
      </c>
      <c r="G15" s="66">
        <v>5.13495974673</v>
      </c>
      <c r="H15" s="66">
        <v>5.13495974673</v>
      </c>
      <c r="I15" s="66">
        <v>0</v>
      </c>
      <c r="J15" s="23">
        <v>1</v>
      </c>
      <c r="K15" s="115">
        <v>0</v>
      </c>
      <c r="L15" s="115">
        <v>5.13495974673</v>
      </c>
      <c r="M15" s="115">
        <v>0</v>
      </c>
      <c r="N15" s="115">
        <v>0</v>
      </c>
      <c r="O15" s="23">
        <v>7</v>
      </c>
      <c r="P15" s="116">
        <v>0</v>
      </c>
      <c r="Q15" s="65">
        <v>0</v>
      </c>
      <c r="R15" s="23">
        <v>1</v>
      </c>
      <c r="S15" s="23">
        <v>2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235"/>
      <c r="AW15" s="45">
        <f t="shared" si="3"/>
        <v>1</v>
      </c>
    </row>
    <row r="16" spans="1:49" s="26" customFormat="1" ht="21.75">
      <c r="A16" s="234" t="str">
        <f t="shared" si="2"/>
        <v>   </v>
      </c>
      <c r="B16" s="62">
        <v>7</v>
      </c>
      <c r="C16" s="67" t="s">
        <v>126</v>
      </c>
      <c r="D16" s="81" t="s">
        <v>44</v>
      </c>
      <c r="E16" s="63" t="s">
        <v>119</v>
      </c>
      <c r="F16" s="114" t="s">
        <v>120</v>
      </c>
      <c r="G16" s="66">
        <v>15.3464035182</v>
      </c>
      <c r="H16" s="66">
        <v>15.3464035182</v>
      </c>
      <c r="I16" s="66">
        <v>0</v>
      </c>
      <c r="J16" s="23">
        <v>1</v>
      </c>
      <c r="K16" s="115">
        <v>0</v>
      </c>
      <c r="L16" s="115">
        <v>15.3464035182</v>
      </c>
      <c r="M16" s="115">
        <v>0</v>
      </c>
      <c r="N16" s="115">
        <v>0</v>
      </c>
      <c r="O16" s="23">
        <v>4</v>
      </c>
      <c r="P16" s="116">
        <v>0</v>
      </c>
      <c r="Q16" s="65">
        <v>0</v>
      </c>
      <c r="R16" s="23">
        <v>1</v>
      </c>
      <c r="S16" s="23">
        <v>2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235"/>
      <c r="AW16" s="45">
        <f t="shared" si="3"/>
        <v>1</v>
      </c>
    </row>
    <row r="17" spans="1:49" s="26" customFormat="1" ht="21.75">
      <c r="A17" s="234" t="str">
        <f t="shared" si="2"/>
        <v>   </v>
      </c>
      <c r="B17" s="62">
        <v>8</v>
      </c>
      <c r="C17" s="67" t="s">
        <v>127</v>
      </c>
      <c r="D17" s="81" t="s">
        <v>44</v>
      </c>
      <c r="E17" s="63" t="s">
        <v>119</v>
      </c>
      <c r="F17" s="114" t="s">
        <v>120</v>
      </c>
      <c r="G17" s="66">
        <v>84.3118625856</v>
      </c>
      <c r="H17" s="66">
        <v>84.3118625856</v>
      </c>
      <c r="I17" s="66">
        <v>0</v>
      </c>
      <c r="J17" s="23">
        <v>1</v>
      </c>
      <c r="K17" s="115">
        <v>0</v>
      </c>
      <c r="L17" s="115">
        <v>84.3118625856</v>
      </c>
      <c r="M17" s="115">
        <v>0</v>
      </c>
      <c r="N17" s="115">
        <v>0</v>
      </c>
      <c r="O17" s="23">
        <v>1</v>
      </c>
      <c r="P17" s="116">
        <v>0</v>
      </c>
      <c r="Q17" s="65">
        <v>0</v>
      </c>
      <c r="R17" s="23">
        <v>2</v>
      </c>
      <c r="S17" s="23">
        <v>2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235"/>
      <c r="AW17" s="45">
        <f t="shared" si="3"/>
        <v>1</v>
      </c>
    </row>
    <row r="18" spans="1:49" s="26" customFormat="1" ht="21.75">
      <c r="A18" s="234" t="str">
        <f t="shared" si="2"/>
        <v>   </v>
      </c>
      <c r="B18" s="62">
        <v>9</v>
      </c>
      <c r="C18" s="67" t="s">
        <v>128</v>
      </c>
      <c r="D18" s="81" t="s">
        <v>44</v>
      </c>
      <c r="E18" s="63" t="s">
        <v>119</v>
      </c>
      <c r="F18" s="114" t="s">
        <v>120</v>
      </c>
      <c r="G18" s="66">
        <v>15.8631867018</v>
      </c>
      <c r="H18" s="66">
        <v>15.8631867018</v>
      </c>
      <c r="I18" s="66">
        <v>0</v>
      </c>
      <c r="J18" s="23">
        <v>1</v>
      </c>
      <c r="K18" s="115">
        <v>0</v>
      </c>
      <c r="L18" s="115">
        <v>15.8631867018</v>
      </c>
      <c r="M18" s="115">
        <v>0</v>
      </c>
      <c r="N18" s="115">
        <v>0</v>
      </c>
      <c r="O18" s="23">
        <v>2</v>
      </c>
      <c r="P18" s="116">
        <v>0</v>
      </c>
      <c r="Q18" s="65">
        <v>0</v>
      </c>
      <c r="R18" s="23">
        <v>1</v>
      </c>
      <c r="S18" s="23">
        <v>2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235"/>
      <c r="AW18" s="45">
        <f t="shared" si="3"/>
        <v>1</v>
      </c>
    </row>
    <row r="19" spans="1:49" s="26" customFormat="1" ht="21.75">
      <c r="A19" s="234" t="str">
        <f t="shared" si="2"/>
        <v>   </v>
      </c>
      <c r="B19" s="62">
        <v>10</v>
      </c>
      <c r="C19" s="67" t="s">
        <v>129</v>
      </c>
      <c r="D19" s="81" t="s">
        <v>44</v>
      </c>
      <c r="E19" s="63" t="s">
        <v>119</v>
      </c>
      <c r="F19" s="114" t="s">
        <v>120</v>
      </c>
      <c r="G19" s="66">
        <v>6.6966589395</v>
      </c>
      <c r="H19" s="66">
        <v>6.6966589395</v>
      </c>
      <c r="I19" s="66">
        <v>0</v>
      </c>
      <c r="J19" s="23">
        <v>2</v>
      </c>
      <c r="K19" s="115">
        <v>0</v>
      </c>
      <c r="L19" s="115">
        <f>G19</f>
        <v>6.6966589395</v>
      </c>
      <c r="M19" s="115">
        <v>0</v>
      </c>
      <c r="N19" s="115">
        <v>0</v>
      </c>
      <c r="O19" s="23">
        <v>0</v>
      </c>
      <c r="P19" s="116">
        <v>0</v>
      </c>
      <c r="Q19" s="65">
        <v>0</v>
      </c>
      <c r="R19" s="23">
        <v>1</v>
      </c>
      <c r="S19" s="23">
        <v>2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235"/>
      <c r="AW19" s="45">
        <f t="shared" si="3"/>
        <v>1</v>
      </c>
    </row>
    <row r="20" spans="1:49" s="26" customFormat="1" ht="21.75">
      <c r="A20" s="234" t="str">
        <f t="shared" si="2"/>
        <v>   </v>
      </c>
      <c r="B20" s="62">
        <v>11</v>
      </c>
      <c r="C20" s="67" t="s">
        <v>130</v>
      </c>
      <c r="D20" s="81" t="s">
        <v>44</v>
      </c>
      <c r="E20" s="63" t="s">
        <v>119</v>
      </c>
      <c r="F20" s="114" t="s">
        <v>120</v>
      </c>
      <c r="G20" s="66">
        <v>22.6663112261</v>
      </c>
      <c r="H20" s="66">
        <v>22.6663112261</v>
      </c>
      <c r="I20" s="66">
        <v>0</v>
      </c>
      <c r="J20" s="23">
        <v>1</v>
      </c>
      <c r="K20" s="115">
        <v>0</v>
      </c>
      <c r="L20" s="115">
        <v>22.6663112261</v>
      </c>
      <c r="M20" s="115">
        <v>0</v>
      </c>
      <c r="N20" s="115">
        <v>0</v>
      </c>
      <c r="O20" s="23">
        <v>9</v>
      </c>
      <c r="P20" s="116">
        <v>0</v>
      </c>
      <c r="Q20" s="65">
        <v>0</v>
      </c>
      <c r="R20" s="23">
        <v>1</v>
      </c>
      <c r="S20" s="23">
        <v>2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235"/>
      <c r="AW20" s="45">
        <f t="shared" si="3"/>
        <v>1</v>
      </c>
    </row>
    <row r="21" spans="1:49" s="26" customFormat="1" ht="21.75">
      <c r="A21" s="234" t="str">
        <f t="shared" si="2"/>
        <v>   </v>
      </c>
      <c r="B21" s="62">
        <v>12</v>
      </c>
      <c r="C21" s="67" t="s">
        <v>131</v>
      </c>
      <c r="D21" s="81" t="s">
        <v>44</v>
      </c>
      <c r="E21" s="63" t="s">
        <v>119</v>
      </c>
      <c r="F21" s="114" t="s">
        <v>120</v>
      </c>
      <c r="G21" s="66">
        <v>21.9863705252</v>
      </c>
      <c r="H21" s="66">
        <v>21.9863705252</v>
      </c>
      <c r="I21" s="66">
        <v>0</v>
      </c>
      <c r="J21" s="23">
        <v>2</v>
      </c>
      <c r="K21" s="115">
        <v>0</v>
      </c>
      <c r="L21" s="115">
        <f>G21</f>
        <v>21.9863705252</v>
      </c>
      <c r="M21" s="115">
        <v>0</v>
      </c>
      <c r="N21" s="115">
        <v>0</v>
      </c>
      <c r="O21" s="23">
        <v>0</v>
      </c>
      <c r="P21" s="116">
        <v>0</v>
      </c>
      <c r="Q21" s="65">
        <v>0</v>
      </c>
      <c r="R21" s="23">
        <v>1</v>
      </c>
      <c r="S21" s="23">
        <v>2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235"/>
      <c r="AW21" s="45">
        <f t="shared" si="3"/>
        <v>1</v>
      </c>
    </row>
    <row r="22" spans="1:49" s="26" customFormat="1" ht="21.75">
      <c r="A22" s="234" t="str">
        <f t="shared" si="2"/>
        <v>   </v>
      </c>
      <c r="B22" s="62">
        <v>13</v>
      </c>
      <c r="C22" s="67" t="s">
        <v>132</v>
      </c>
      <c r="D22" s="81" t="s">
        <v>44</v>
      </c>
      <c r="E22" s="63" t="s">
        <v>119</v>
      </c>
      <c r="F22" s="114" t="s">
        <v>120</v>
      </c>
      <c r="G22" s="66">
        <v>12.3170897027</v>
      </c>
      <c r="H22" s="66">
        <v>12.3170897027</v>
      </c>
      <c r="I22" s="66">
        <v>0</v>
      </c>
      <c r="J22" s="23">
        <v>1</v>
      </c>
      <c r="K22" s="115">
        <v>58.58</v>
      </c>
      <c r="L22" s="115">
        <v>0</v>
      </c>
      <c r="M22" s="115">
        <v>0</v>
      </c>
      <c r="N22" s="115">
        <v>0</v>
      </c>
      <c r="O22" s="23">
        <v>4</v>
      </c>
      <c r="P22" s="116">
        <v>58.58</v>
      </c>
      <c r="Q22" s="65">
        <v>100</v>
      </c>
      <c r="R22" s="23">
        <v>1</v>
      </c>
      <c r="S22" s="23">
        <v>2</v>
      </c>
      <c r="T22" s="64">
        <v>0</v>
      </c>
      <c r="U22" s="64">
        <v>0</v>
      </c>
      <c r="V22" s="64">
        <v>58.58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235"/>
      <c r="AW22" s="45">
        <f t="shared" si="3"/>
        <v>1</v>
      </c>
    </row>
    <row r="23" spans="1:49" s="26" customFormat="1" ht="21.75">
      <c r="A23" s="234" t="str">
        <f t="shared" si="2"/>
        <v>   </v>
      </c>
      <c r="B23" s="62">
        <v>14</v>
      </c>
      <c r="C23" s="67" t="s">
        <v>133</v>
      </c>
      <c r="D23" s="81" t="s">
        <v>44</v>
      </c>
      <c r="E23" s="63" t="s">
        <v>119</v>
      </c>
      <c r="F23" s="114" t="s">
        <v>120</v>
      </c>
      <c r="G23" s="66">
        <v>17.8894405162</v>
      </c>
      <c r="H23" s="66">
        <v>17.8894405162</v>
      </c>
      <c r="I23" s="66">
        <v>0</v>
      </c>
      <c r="J23" s="23">
        <v>1</v>
      </c>
      <c r="K23" s="115">
        <v>18.47</v>
      </c>
      <c r="L23" s="115">
        <v>0</v>
      </c>
      <c r="M23" s="115">
        <v>0</v>
      </c>
      <c r="N23" s="115">
        <v>0</v>
      </c>
      <c r="O23" s="23">
        <v>4</v>
      </c>
      <c r="P23" s="116">
        <v>18.47</v>
      </c>
      <c r="Q23" s="65">
        <v>100</v>
      </c>
      <c r="R23" s="23">
        <v>1</v>
      </c>
      <c r="S23" s="23">
        <v>2</v>
      </c>
      <c r="T23" s="64">
        <v>0</v>
      </c>
      <c r="U23" s="64">
        <v>0</v>
      </c>
      <c r="V23" s="64">
        <v>18.47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235"/>
      <c r="AW23" s="45">
        <f t="shared" si="3"/>
        <v>1</v>
      </c>
    </row>
    <row r="24" spans="1:49" s="26" customFormat="1" ht="21.75">
      <c r="A24" s="234" t="str">
        <f t="shared" si="2"/>
        <v>   </v>
      </c>
      <c r="B24" s="62">
        <v>15</v>
      </c>
      <c r="C24" s="67" t="s">
        <v>134</v>
      </c>
      <c r="D24" s="81" t="s">
        <v>44</v>
      </c>
      <c r="E24" s="63" t="s">
        <v>119</v>
      </c>
      <c r="F24" s="114" t="s">
        <v>120</v>
      </c>
      <c r="G24" s="66">
        <v>22.0159050209</v>
      </c>
      <c r="H24" s="66">
        <v>22.0159050209</v>
      </c>
      <c r="I24" s="66">
        <v>0</v>
      </c>
      <c r="J24" s="23">
        <v>1</v>
      </c>
      <c r="K24" s="115">
        <v>15.24</v>
      </c>
      <c r="L24" s="115">
        <v>0</v>
      </c>
      <c r="M24" s="115">
        <v>0</v>
      </c>
      <c r="N24" s="115">
        <v>0</v>
      </c>
      <c r="O24" s="23">
        <v>3</v>
      </c>
      <c r="P24" s="116">
        <v>15.24</v>
      </c>
      <c r="Q24" s="65">
        <v>100</v>
      </c>
      <c r="R24" s="23">
        <v>2</v>
      </c>
      <c r="S24" s="23">
        <v>2</v>
      </c>
      <c r="T24" s="64">
        <v>0</v>
      </c>
      <c r="U24" s="64">
        <v>0</v>
      </c>
      <c r="V24" s="64">
        <v>15.24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235"/>
      <c r="AW24" s="45">
        <f t="shared" si="3"/>
        <v>1</v>
      </c>
    </row>
    <row r="25" spans="1:49" s="26" customFormat="1" ht="21.75">
      <c r="A25" s="234" t="str">
        <f t="shared" si="2"/>
        <v>   </v>
      </c>
      <c r="B25" s="62">
        <v>16</v>
      </c>
      <c r="C25" s="67" t="s">
        <v>135</v>
      </c>
      <c r="D25" s="81" t="s">
        <v>44</v>
      </c>
      <c r="E25" s="63" t="s">
        <v>119</v>
      </c>
      <c r="F25" s="114" t="s">
        <v>120</v>
      </c>
      <c r="G25" s="66">
        <v>7.9639648355</v>
      </c>
      <c r="H25" s="66">
        <v>7.9639648355</v>
      </c>
      <c r="I25" s="66">
        <v>0</v>
      </c>
      <c r="J25" s="23">
        <v>2</v>
      </c>
      <c r="K25" s="115">
        <v>0</v>
      </c>
      <c r="L25" s="115">
        <f>G25</f>
        <v>7.9639648355</v>
      </c>
      <c r="M25" s="115">
        <v>0</v>
      </c>
      <c r="N25" s="115">
        <v>0</v>
      </c>
      <c r="O25" s="23">
        <v>0</v>
      </c>
      <c r="P25" s="116">
        <v>0</v>
      </c>
      <c r="Q25" s="65">
        <v>0</v>
      </c>
      <c r="R25" s="23">
        <v>1</v>
      </c>
      <c r="S25" s="23">
        <v>2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235"/>
      <c r="AW25" s="45">
        <f t="shared" si="3"/>
        <v>1</v>
      </c>
    </row>
    <row r="26" spans="1:49" s="26" customFormat="1" ht="21.75">
      <c r="A26" s="234" t="str">
        <f t="shared" si="2"/>
        <v>   </v>
      </c>
      <c r="B26" s="62">
        <v>17</v>
      </c>
      <c r="C26" s="67" t="s">
        <v>136</v>
      </c>
      <c r="D26" s="81" t="s">
        <v>44</v>
      </c>
      <c r="E26" s="63" t="s">
        <v>119</v>
      </c>
      <c r="F26" s="114" t="s">
        <v>120</v>
      </c>
      <c r="G26" s="66">
        <v>46.2152159074</v>
      </c>
      <c r="H26" s="66">
        <v>46.2152159074</v>
      </c>
      <c r="I26" s="66">
        <v>0</v>
      </c>
      <c r="J26" s="23">
        <v>1</v>
      </c>
      <c r="K26" s="115">
        <v>9.1</v>
      </c>
      <c r="L26" s="115">
        <v>0</v>
      </c>
      <c r="M26" s="115">
        <v>0</v>
      </c>
      <c r="N26" s="115">
        <v>0</v>
      </c>
      <c r="O26" s="23">
        <v>3</v>
      </c>
      <c r="P26" s="116">
        <v>9.1</v>
      </c>
      <c r="Q26" s="65">
        <v>100</v>
      </c>
      <c r="R26" s="23">
        <v>2</v>
      </c>
      <c r="S26" s="23">
        <v>2</v>
      </c>
      <c r="T26" s="64">
        <v>0</v>
      </c>
      <c r="U26" s="64">
        <v>0</v>
      </c>
      <c r="V26" s="64">
        <v>0</v>
      </c>
      <c r="W26" s="64">
        <v>0</v>
      </c>
      <c r="X26" s="64">
        <v>9.1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235"/>
      <c r="AW26" s="45">
        <f t="shared" si="3"/>
        <v>1</v>
      </c>
    </row>
    <row r="27" spans="1:49" s="26" customFormat="1" ht="21.75">
      <c r="A27" s="234" t="str">
        <f t="shared" si="2"/>
        <v>   </v>
      </c>
      <c r="B27" s="62">
        <v>18</v>
      </c>
      <c r="C27" s="67" t="s">
        <v>137</v>
      </c>
      <c r="D27" s="81" t="s">
        <v>44</v>
      </c>
      <c r="E27" s="63" t="s">
        <v>119</v>
      </c>
      <c r="F27" s="114" t="s">
        <v>120</v>
      </c>
      <c r="G27" s="66">
        <v>76.2742639744</v>
      </c>
      <c r="H27" s="66">
        <v>76.2742639744</v>
      </c>
      <c r="I27" s="66">
        <v>0</v>
      </c>
      <c r="J27" s="23">
        <v>2</v>
      </c>
      <c r="K27" s="115">
        <v>0</v>
      </c>
      <c r="L27" s="115">
        <f>G27</f>
        <v>76.2742639744</v>
      </c>
      <c r="M27" s="115">
        <v>0</v>
      </c>
      <c r="N27" s="115">
        <v>0</v>
      </c>
      <c r="O27" s="23">
        <v>0</v>
      </c>
      <c r="P27" s="116">
        <v>0</v>
      </c>
      <c r="Q27" s="65">
        <v>0</v>
      </c>
      <c r="R27" s="23">
        <v>1</v>
      </c>
      <c r="S27" s="23">
        <v>2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235"/>
      <c r="AW27" s="45">
        <f t="shared" si="3"/>
        <v>1</v>
      </c>
    </row>
    <row r="28" spans="1:49" s="26" customFormat="1" ht="21.75">
      <c r="A28" s="234" t="str">
        <f t="shared" si="2"/>
        <v>   </v>
      </c>
      <c r="B28" s="62">
        <v>19</v>
      </c>
      <c r="C28" s="237" t="s">
        <v>138</v>
      </c>
      <c r="D28" s="81" t="s">
        <v>44</v>
      </c>
      <c r="E28" s="63" t="s">
        <v>119</v>
      </c>
      <c r="F28" s="114" t="s">
        <v>120</v>
      </c>
      <c r="G28" s="64">
        <v>5.33454991877</v>
      </c>
      <c r="H28" s="238">
        <v>5.33454991877</v>
      </c>
      <c r="I28" s="238">
        <v>0</v>
      </c>
      <c r="J28" s="23">
        <v>9</v>
      </c>
      <c r="K28" s="115"/>
      <c r="L28" s="115">
        <v>5.33</v>
      </c>
      <c r="M28" s="115">
        <v>0</v>
      </c>
      <c r="N28" s="115">
        <v>0</v>
      </c>
      <c r="O28" s="23">
        <v>7</v>
      </c>
      <c r="P28" s="116">
        <v>0</v>
      </c>
      <c r="Q28" s="65">
        <v>0</v>
      </c>
      <c r="R28" s="23">
        <v>1</v>
      </c>
      <c r="S28" s="23">
        <v>2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235"/>
      <c r="AW28" s="45">
        <f t="shared" si="3"/>
        <v>1</v>
      </c>
    </row>
    <row r="29" spans="1:49" s="26" customFormat="1" ht="21.75">
      <c r="A29" s="234" t="str">
        <f t="shared" si="2"/>
        <v>   </v>
      </c>
      <c r="B29" s="62">
        <v>20</v>
      </c>
      <c r="C29" s="67" t="s">
        <v>139</v>
      </c>
      <c r="D29" s="81" t="s">
        <v>44</v>
      </c>
      <c r="E29" s="63" t="s">
        <v>119</v>
      </c>
      <c r="F29" s="114" t="s">
        <v>120</v>
      </c>
      <c r="G29" s="66">
        <v>31.3871396495</v>
      </c>
      <c r="H29" s="66">
        <v>31.3871396495</v>
      </c>
      <c r="I29" s="66">
        <v>0</v>
      </c>
      <c r="J29" s="23">
        <v>2</v>
      </c>
      <c r="K29" s="115">
        <v>0</v>
      </c>
      <c r="L29" s="115">
        <f>G29</f>
        <v>31.3871396495</v>
      </c>
      <c r="M29" s="115">
        <v>0</v>
      </c>
      <c r="N29" s="115">
        <v>0</v>
      </c>
      <c r="O29" s="23">
        <v>0</v>
      </c>
      <c r="P29" s="116">
        <v>0</v>
      </c>
      <c r="Q29" s="65">
        <v>0</v>
      </c>
      <c r="R29" s="23">
        <v>1</v>
      </c>
      <c r="S29" s="23">
        <v>2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235"/>
      <c r="AW29" s="45">
        <f t="shared" si="3"/>
        <v>1</v>
      </c>
    </row>
    <row r="30" spans="1:49" s="26" customFormat="1" ht="21.75">
      <c r="A30" s="234" t="str">
        <f t="shared" si="2"/>
        <v>66 66 55 </v>
      </c>
      <c r="B30" s="62">
        <v>21</v>
      </c>
      <c r="C30" s="67" t="s">
        <v>140</v>
      </c>
      <c r="D30" s="81" t="s">
        <v>44</v>
      </c>
      <c r="E30" s="63" t="s">
        <v>119</v>
      </c>
      <c r="F30" s="114" t="s">
        <v>120</v>
      </c>
      <c r="G30" s="66">
        <v>44.2609192727</v>
      </c>
      <c r="H30" s="66">
        <v>44.2609192727</v>
      </c>
      <c r="I30" s="66">
        <v>0</v>
      </c>
      <c r="J30" s="23">
        <v>9</v>
      </c>
      <c r="K30" s="115">
        <v>44.2609192727</v>
      </c>
      <c r="L30" s="115">
        <v>0</v>
      </c>
      <c r="M30" s="115">
        <v>0</v>
      </c>
      <c r="N30" s="115">
        <v>0</v>
      </c>
      <c r="O30" s="23">
        <v>7</v>
      </c>
      <c r="P30" s="116">
        <v>44.26</v>
      </c>
      <c r="Q30" s="65">
        <v>100</v>
      </c>
      <c r="R30" s="23">
        <v>1</v>
      </c>
      <c r="S30" s="23">
        <v>2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f>P30</f>
        <v>44.26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235"/>
      <c r="AW30" s="45">
        <f t="shared" si="3"/>
        <v>1</v>
      </c>
    </row>
    <row r="31" spans="1:49" s="26" customFormat="1" ht="21.75">
      <c r="A31" s="234" t="str">
        <f t="shared" si="2"/>
        <v>   </v>
      </c>
      <c r="B31" s="62">
        <v>22</v>
      </c>
      <c r="C31" s="67" t="s">
        <v>141</v>
      </c>
      <c r="D31" s="81" t="s">
        <v>44</v>
      </c>
      <c r="E31" s="63" t="s">
        <v>119</v>
      </c>
      <c r="F31" s="114" t="s">
        <v>120</v>
      </c>
      <c r="G31" s="66">
        <v>13.5273498838</v>
      </c>
      <c r="H31" s="66">
        <v>13.5273498838</v>
      </c>
      <c r="I31" s="66">
        <v>0</v>
      </c>
      <c r="J31" s="23">
        <v>1</v>
      </c>
      <c r="K31" s="115">
        <v>0</v>
      </c>
      <c r="L31" s="115">
        <v>13.5273498838</v>
      </c>
      <c r="M31" s="115">
        <v>0</v>
      </c>
      <c r="N31" s="115">
        <v>0</v>
      </c>
      <c r="O31" s="23">
        <v>2</v>
      </c>
      <c r="P31" s="116">
        <v>0</v>
      </c>
      <c r="Q31" s="65">
        <v>0</v>
      </c>
      <c r="R31" s="23">
        <v>1</v>
      </c>
      <c r="S31" s="23">
        <v>2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235"/>
      <c r="AW31" s="45">
        <f t="shared" si="3"/>
        <v>1</v>
      </c>
    </row>
    <row r="32" spans="1:49" s="26" customFormat="1" ht="21.75">
      <c r="A32" s="234" t="str">
        <f t="shared" si="2"/>
        <v>   </v>
      </c>
      <c r="B32" s="62">
        <v>23</v>
      </c>
      <c r="C32" s="67" t="s">
        <v>142</v>
      </c>
      <c r="D32" s="81" t="s">
        <v>44</v>
      </c>
      <c r="E32" s="63" t="s">
        <v>119</v>
      </c>
      <c r="F32" s="114" t="s">
        <v>120</v>
      </c>
      <c r="G32" s="66">
        <v>19.5753120031</v>
      </c>
      <c r="H32" s="66">
        <v>19.5753120031</v>
      </c>
      <c r="I32" s="66">
        <v>0</v>
      </c>
      <c r="J32" s="23">
        <v>1</v>
      </c>
      <c r="K32" s="115">
        <v>0</v>
      </c>
      <c r="L32" s="115">
        <v>12.67</v>
      </c>
      <c r="M32" s="115">
        <v>0</v>
      </c>
      <c r="N32" s="115">
        <v>0</v>
      </c>
      <c r="O32" s="23">
        <v>2</v>
      </c>
      <c r="P32" s="116">
        <v>0</v>
      </c>
      <c r="Q32" s="65">
        <v>0</v>
      </c>
      <c r="R32" s="23">
        <v>1</v>
      </c>
      <c r="S32" s="23">
        <v>2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235" t="s">
        <v>245</v>
      </c>
      <c r="AW32" s="45">
        <f t="shared" si="3"/>
        <v>1</v>
      </c>
    </row>
    <row r="33" spans="1:49" s="26" customFormat="1" ht="21.75">
      <c r="A33" s="234" t="str">
        <f t="shared" si="2"/>
        <v>   </v>
      </c>
      <c r="B33" s="62">
        <v>24</v>
      </c>
      <c r="C33" s="67" t="s">
        <v>143</v>
      </c>
      <c r="D33" s="81" t="s">
        <v>183</v>
      </c>
      <c r="E33" s="63" t="s">
        <v>119</v>
      </c>
      <c r="F33" s="114" t="s">
        <v>120</v>
      </c>
      <c r="G33" s="66">
        <v>4.77627242541</v>
      </c>
      <c r="H33" s="66">
        <v>4.77627242541</v>
      </c>
      <c r="I33" s="66">
        <v>0</v>
      </c>
      <c r="J33" s="23">
        <v>1</v>
      </c>
      <c r="K33" s="115">
        <v>2.33</v>
      </c>
      <c r="L33" s="115">
        <v>0</v>
      </c>
      <c r="M33" s="115">
        <v>0</v>
      </c>
      <c r="N33" s="115">
        <v>0</v>
      </c>
      <c r="O33" s="23">
        <v>2</v>
      </c>
      <c r="P33" s="116">
        <v>2.33</v>
      </c>
      <c r="Q33" s="65">
        <v>100</v>
      </c>
      <c r="R33" s="23">
        <v>1</v>
      </c>
      <c r="S33" s="23">
        <v>2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2.33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235"/>
      <c r="AW33" s="45">
        <f t="shared" si="3"/>
        <v>1</v>
      </c>
    </row>
    <row r="34" spans="1:49" s="26" customFormat="1" ht="21.75">
      <c r="A34" s="234" t="str">
        <f t="shared" si="2"/>
        <v>   </v>
      </c>
      <c r="B34" s="62">
        <v>25</v>
      </c>
      <c r="C34" s="67" t="s">
        <v>144</v>
      </c>
      <c r="D34" s="81" t="s">
        <v>184</v>
      </c>
      <c r="E34" s="63" t="s">
        <v>119</v>
      </c>
      <c r="F34" s="114" t="s">
        <v>120</v>
      </c>
      <c r="G34" s="66">
        <v>2.66</v>
      </c>
      <c r="H34" s="66">
        <v>2.66</v>
      </c>
      <c r="I34" s="66">
        <v>0</v>
      </c>
      <c r="J34" s="23">
        <v>1</v>
      </c>
      <c r="K34" s="115">
        <v>2.66</v>
      </c>
      <c r="L34" s="115">
        <v>0</v>
      </c>
      <c r="M34" s="115">
        <v>0</v>
      </c>
      <c r="N34" s="115">
        <v>0</v>
      </c>
      <c r="O34" s="23">
        <v>7</v>
      </c>
      <c r="P34" s="116">
        <v>2.66</v>
      </c>
      <c r="Q34" s="65">
        <v>100</v>
      </c>
      <c r="R34" s="23">
        <v>1</v>
      </c>
      <c r="S34" s="23">
        <v>2</v>
      </c>
      <c r="T34" s="64">
        <v>0</v>
      </c>
      <c r="U34" s="64">
        <v>0</v>
      </c>
      <c r="V34" s="64">
        <v>0</v>
      </c>
      <c r="W34" s="64">
        <f>P34</f>
        <v>2.66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235" t="s">
        <v>245</v>
      </c>
      <c r="AW34" s="45">
        <f t="shared" si="3"/>
        <v>1</v>
      </c>
    </row>
    <row r="35" spans="1:49" s="26" customFormat="1" ht="21.75">
      <c r="A35" s="234" t="str">
        <f t="shared" si="2"/>
        <v>   </v>
      </c>
      <c r="B35" s="62">
        <v>26</v>
      </c>
      <c r="C35" s="67" t="s">
        <v>145</v>
      </c>
      <c r="D35" s="81" t="s">
        <v>185</v>
      </c>
      <c r="E35" s="63" t="s">
        <v>119</v>
      </c>
      <c r="F35" s="114" t="s">
        <v>120</v>
      </c>
      <c r="G35" s="66">
        <v>11.5825824885</v>
      </c>
      <c r="H35" s="66">
        <v>11.5825824885</v>
      </c>
      <c r="I35" s="66">
        <v>0</v>
      </c>
      <c r="J35" s="23">
        <v>9</v>
      </c>
      <c r="K35" s="115">
        <v>11.5825824885</v>
      </c>
      <c r="L35" s="115">
        <v>0</v>
      </c>
      <c r="M35" s="115">
        <v>0</v>
      </c>
      <c r="N35" s="115">
        <v>0</v>
      </c>
      <c r="O35" s="23">
        <v>7</v>
      </c>
      <c r="P35" s="64">
        <v>0</v>
      </c>
      <c r="Q35" s="65">
        <v>0</v>
      </c>
      <c r="R35" s="23">
        <v>1</v>
      </c>
      <c r="S35" s="23">
        <v>2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235" t="s">
        <v>253</v>
      </c>
      <c r="AW35" s="45">
        <f t="shared" si="3"/>
        <v>1</v>
      </c>
    </row>
    <row r="36" spans="1:49" s="26" customFormat="1" ht="21.75">
      <c r="A36" s="234" t="str">
        <f t="shared" si="2"/>
        <v>   </v>
      </c>
      <c r="B36" s="62">
        <v>27</v>
      </c>
      <c r="C36" s="67" t="s">
        <v>146</v>
      </c>
      <c r="D36" s="81" t="s">
        <v>186</v>
      </c>
      <c r="E36" s="63" t="s">
        <v>119</v>
      </c>
      <c r="F36" s="114" t="s">
        <v>120</v>
      </c>
      <c r="G36" s="66">
        <v>2.47894589885</v>
      </c>
      <c r="H36" s="66">
        <v>2.47894589885</v>
      </c>
      <c r="I36" s="66">
        <v>0</v>
      </c>
      <c r="J36" s="23">
        <v>9</v>
      </c>
      <c r="K36" s="115">
        <v>2.47894589885</v>
      </c>
      <c r="L36" s="115">
        <v>0</v>
      </c>
      <c r="M36" s="115">
        <v>0</v>
      </c>
      <c r="N36" s="115">
        <v>0</v>
      </c>
      <c r="O36" s="23">
        <v>7</v>
      </c>
      <c r="P36" s="64">
        <v>0</v>
      </c>
      <c r="Q36" s="65">
        <v>0</v>
      </c>
      <c r="R36" s="23">
        <v>1</v>
      </c>
      <c r="S36" s="23">
        <v>2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235" t="s">
        <v>253</v>
      </c>
      <c r="AW36" s="45">
        <f t="shared" si="3"/>
        <v>1</v>
      </c>
    </row>
    <row r="37" spans="1:49" s="26" customFormat="1" ht="21.75">
      <c r="A37" s="234" t="str">
        <f t="shared" si="2"/>
        <v>   </v>
      </c>
      <c r="B37" s="62">
        <v>28</v>
      </c>
      <c r="C37" s="67" t="s">
        <v>147</v>
      </c>
      <c r="D37" s="81" t="s">
        <v>187</v>
      </c>
      <c r="E37" s="63" t="s">
        <v>119</v>
      </c>
      <c r="F37" s="114" t="s">
        <v>120</v>
      </c>
      <c r="G37" s="66">
        <v>25.1623645707</v>
      </c>
      <c r="H37" s="66">
        <v>25.1623645707</v>
      </c>
      <c r="I37" s="66">
        <v>0</v>
      </c>
      <c r="J37" s="23">
        <v>9</v>
      </c>
      <c r="K37" s="115">
        <v>25.1623645707</v>
      </c>
      <c r="L37" s="115">
        <v>0</v>
      </c>
      <c r="M37" s="115">
        <v>0</v>
      </c>
      <c r="N37" s="115">
        <v>0</v>
      </c>
      <c r="O37" s="23">
        <v>3</v>
      </c>
      <c r="P37" s="64">
        <v>0</v>
      </c>
      <c r="Q37" s="65">
        <v>0</v>
      </c>
      <c r="R37" s="23">
        <v>1</v>
      </c>
      <c r="S37" s="23">
        <v>2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235" t="s">
        <v>253</v>
      </c>
      <c r="AW37" s="45">
        <f t="shared" si="3"/>
        <v>1</v>
      </c>
    </row>
    <row r="38" spans="1:49" s="26" customFormat="1" ht="21.75">
      <c r="A38" s="234" t="str">
        <f t="shared" si="2"/>
        <v>66 66 55 </v>
      </c>
      <c r="B38" s="62">
        <v>29</v>
      </c>
      <c r="C38" s="67" t="s">
        <v>148</v>
      </c>
      <c r="D38" s="81" t="s">
        <v>188</v>
      </c>
      <c r="E38" s="63" t="s">
        <v>119</v>
      </c>
      <c r="F38" s="114" t="s">
        <v>120</v>
      </c>
      <c r="G38" s="66">
        <v>3.47525240679</v>
      </c>
      <c r="H38" s="66">
        <v>3.47525240679</v>
      </c>
      <c r="I38" s="66">
        <v>0</v>
      </c>
      <c r="J38" s="23">
        <v>9</v>
      </c>
      <c r="K38" s="115">
        <v>3.47525240679</v>
      </c>
      <c r="L38" s="115">
        <v>0</v>
      </c>
      <c r="M38" s="115">
        <v>0</v>
      </c>
      <c r="N38" s="115">
        <v>0</v>
      </c>
      <c r="O38" s="23">
        <v>3</v>
      </c>
      <c r="P38" s="116">
        <v>3.47525240679</v>
      </c>
      <c r="Q38" s="65">
        <v>100</v>
      </c>
      <c r="R38" s="23">
        <v>1</v>
      </c>
      <c r="S38" s="23">
        <v>2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3.47525240679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235"/>
      <c r="AW38" s="45">
        <f t="shared" si="3"/>
        <v>1</v>
      </c>
    </row>
    <row r="39" spans="1:49" s="26" customFormat="1" ht="21.75">
      <c r="A39" s="234" t="str">
        <f t="shared" si="2"/>
        <v>66 66 55 </v>
      </c>
      <c r="B39" s="62">
        <v>30</v>
      </c>
      <c r="C39" s="67" t="s">
        <v>149</v>
      </c>
      <c r="D39" s="81" t="s">
        <v>189</v>
      </c>
      <c r="E39" s="63" t="s">
        <v>119</v>
      </c>
      <c r="F39" s="114" t="s">
        <v>120</v>
      </c>
      <c r="G39" s="66">
        <v>2.95981089597</v>
      </c>
      <c r="H39" s="66">
        <v>2.95981089597</v>
      </c>
      <c r="I39" s="66">
        <v>0</v>
      </c>
      <c r="J39" s="23">
        <v>9</v>
      </c>
      <c r="K39" s="115">
        <v>2.95981089597</v>
      </c>
      <c r="L39" s="115">
        <v>0</v>
      </c>
      <c r="M39" s="115">
        <v>0</v>
      </c>
      <c r="N39" s="115">
        <v>0</v>
      </c>
      <c r="O39" s="23">
        <v>7</v>
      </c>
      <c r="P39" s="116">
        <v>2.96</v>
      </c>
      <c r="Q39" s="65">
        <v>100</v>
      </c>
      <c r="R39" s="23">
        <v>1</v>
      </c>
      <c r="S39" s="23">
        <v>2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f>P39</f>
        <v>2.96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235"/>
      <c r="AW39" s="45">
        <f t="shared" si="3"/>
        <v>1</v>
      </c>
    </row>
    <row r="40" spans="1:49" s="26" customFormat="1" ht="21.75">
      <c r="A40" s="234" t="str">
        <f t="shared" si="2"/>
        <v>   </v>
      </c>
      <c r="B40" s="62">
        <v>31</v>
      </c>
      <c r="C40" s="67" t="s">
        <v>150</v>
      </c>
      <c r="D40" s="81" t="s">
        <v>190</v>
      </c>
      <c r="E40" s="63" t="s">
        <v>119</v>
      </c>
      <c r="F40" s="114" t="s">
        <v>120</v>
      </c>
      <c r="G40" s="66">
        <v>2.3212479509</v>
      </c>
      <c r="H40" s="66">
        <v>2.3212479509</v>
      </c>
      <c r="I40" s="66">
        <v>0</v>
      </c>
      <c r="J40" s="23">
        <v>1</v>
      </c>
      <c r="K40" s="115">
        <v>4.57</v>
      </c>
      <c r="L40" s="115">
        <v>0</v>
      </c>
      <c r="M40" s="115">
        <v>0</v>
      </c>
      <c r="N40" s="115">
        <v>0</v>
      </c>
      <c r="O40" s="23">
        <v>5</v>
      </c>
      <c r="P40" s="116">
        <v>4.57</v>
      </c>
      <c r="Q40" s="65">
        <v>100</v>
      </c>
      <c r="R40" s="23">
        <v>1</v>
      </c>
      <c r="S40" s="23">
        <v>2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4.57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235"/>
      <c r="AW40" s="45">
        <f t="shared" si="3"/>
        <v>1</v>
      </c>
    </row>
    <row r="41" spans="1:49" s="26" customFormat="1" ht="21.75">
      <c r="A41" s="234" t="str">
        <f t="shared" si="2"/>
        <v>66 66 55 </v>
      </c>
      <c r="B41" s="62">
        <v>32</v>
      </c>
      <c r="C41" s="67" t="s">
        <v>151</v>
      </c>
      <c r="D41" s="81" t="s">
        <v>191</v>
      </c>
      <c r="E41" s="63" t="s">
        <v>119</v>
      </c>
      <c r="F41" s="114" t="s">
        <v>120</v>
      </c>
      <c r="G41" s="66">
        <v>8.54905513212</v>
      </c>
      <c r="H41" s="66">
        <v>8.54905513212</v>
      </c>
      <c r="I41" s="66">
        <v>0</v>
      </c>
      <c r="J41" s="23">
        <v>9</v>
      </c>
      <c r="K41" s="115">
        <v>8.54905513212</v>
      </c>
      <c r="L41" s="115">
        <v>0</v>
      </c>
      <c r="M41" s="115">
        <v>0</v>
      </c>
      <c r="N41" s="115">
        <v>0</v>
      </c>
      <c r="O41" s="23">
        <v>4</v>
      </c>
      <c r="P41" s="116">
        <v>8.54905513212</v>
      </c>
      <c r="Q41" s="65">
        <v>100</v>
      </c>
      <c r="R41" s="23">
        <v>1</v>
      </c>
      <c r="S41" s="23">
        <v>2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8.54905513212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235"/>
      <c r="AW41" s="45">
        <f t="shared" si="3"/>
        <v>1</v>
      </c>
    </row>
    <row r="42" spans="1:49" s="26" customFormat="1" ht="21.75">
      <c r="A42" s="234" t="str">
        <f t="shared" si="2"/>
        <v>   </v>
      </c>
      <c r="B42" s="62">
        <v>33</v>
      </c>
      <c r="C42" s="67" t="s">
        <v>152</v>
      </c>
      <c r="D42" s="81" t="s">
        <v>192</v>
      </c>
      <c r="E42" s="63" t="s">
        <v>119</v>
      </c>
      <c r="F42" s="114" t="s">
        <v>120</v>
      </c>
      <c r="G42" s="66">
        <v>18.4774839084</v>
      </c>
      <c r="H42" s="66">
        <v>18.4774839084</v>
      </c>
      <c r="I42" s="66">
        <v>0</v>
      </c>
      <c r="J42" s="23">
        <v>1</v>
      </c>
      <c r="K42" s="115">
        <v>18.4774839084</v>
      </c>
      <c r="L42" s="115">
        <v>0</v>
      </c>
      <c r="M42" s="115">
        <v>0</v>
      </c>
      <c r="N42" s="115">
        <v>0</v>
      </c>
      <c r="O42" s="23">
        <v>3</v>
      </c>
      <c r="P42" s="116">
        <v>18.4774839084</v>
      </c>
      <c r="Q42" s="65">
        <v>100</v>
      </c>
      <c r="R42" s="23">
        <v>1</v>
      </c>
      <c r="S42" s="23">
        <v>2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18.4774839084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235"/>
      <c r="AW42" s="45">
        <f t="shared" si="3"/>
        <v>1</v>
      </c>
    </row>
    <row r="43" spans="1:49" s="26" customFormat="1" ht="21.75">
      <c r="A43" s="234" t="str">
        <f t="shared" si="2"/>
        <v>   </v>
      </c>
      <c r="B43" s="62">
        <v>34</v>
      </c>
      <c r="C43" s="67" t="s">
        <v>153</v>
      </c>
      <c r="D43" s="81" t="s">
        <v>193</v>
      </c>
      <c r="E43" s="63" t="s">
        <v>119</v>
      </c>
      <c r="F43" s="114" t="s">
        <v>120</v>
      </c>
      <c r="G43" s="66">
        <v>23.9146667571</v>
      </c>
      <c r="H43" s="66">
        <v>23.9146667571</v>
      </c>
      <c r="I43" s="66">
        <v>0</v>
      </c>
      <c r="J43" s="23">
        <v>1</v>
      </c>
      <c r="K43" s="115">
        <v>24.63</v>
      </c>
      <c r="L43" s="115">
        <v>0</v>
      </c>
      <c r="M43" s="115">
        <v>0</v>
      </c>
      <c r="N43" s="115">
        <v>0</v>
      </c>
      <c r="O43" s="23">
        <v>5</v>
      </c>
      <c r="P43" s="116">
        <v>24.63</v>
      </c>
      <c r="Q43" s="65">
        <v>100</v>
      </c>
      <c r="R43" s="23">
        <v>1</v>
      </c>
      <c r="S43" s="23">
        <v>2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24.63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235"/>
      <c r="AW43" s="45">
        <f t="shared" si="3"/>
        <v>1</v>
      </c>
    </row>
    <row r="44" spans="1:49" s="26" customFormat="1" ht="21.75">
      <c r="A44" s="234" t="str">
        <f t="shared" si="2"/>
        <v>   </v>
      </c>
      <c r="B44" s="62">
        <v>35</v>
      </c>
      <c r="C44" s="67" t="s">
        <v>154</v>
      </c>
      <c r="D44" s="81" t="s">
        <v>194</v>
      </c>
      <c r="E44" s="63" t="s">
        <v>119</v>
      </c>
      <c r="F44" s="114" t="s">
        <v>120</v>
      </c>
      <c r="G44" s="66">
        <v>9.78811651094</v>
      </c>
      <c r="H44" s="66">
        <v>9.78811651094</v>
      </c>
      <c r="I44" s="66">
        <v>0</v>
      </c>
      <c r="J44" s="23">
        <v>1</v>
      </c>
      <c r="K44" s="115">
        <v>36.83</v>
      </c>
      <c r="L44" s="115">
        <v>0</v>
      </c>
      <c r="M44" s="115">
        <v>0</v>
      </c>
      <c r="N44" s="115">
        <v>0</v>
      </c>
      <c r="O44" s="23">
        <v>3</v>
      </c>
      <c r="P44" s="116">
        <v>36.83</v>
      </c>
      <c r="Q44" s="65">
        <v>100</v>
      </c>
      <c r="R44" s="23">
        <v>1</v>
      </c>
      <c r="S44" s="23">
        <v>2</v>
      </c>
      <c r="T44" s="64">
        <v>0</v>
      </c>
      <c r="U44" s="64">
        <v>0</v>
      </c>
      <c r="V44" s="64">
        <v>0</v>
      </c>
      <c r="W44" s="64">
        <v>0</v>
      </c>
      <c r="X44" s="64">
        <v>36.83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235" t="s">
        <v>243</v>
      </c>
      <c r="AW44" s="45">
        <f t="shared" si="3"/>
        <v>1</v>
      </c>
    </row>
    <row r="45" spans="1:49" s="26" customFormat="1" ht="21.75">
      <c r="A45" s="234" t="str">
        <f t="shared" si="2"/>
        <v>   </v>
      </c>
      <c r="B45" s="62">
        <v>36</v>
      </c>
      <c r="C45" s="67" t="s">
        <v>155</v>
      </c>
      <c r="D45" s="81" t="s">
        <v>195</v>
      </c>
      <c r="E45" s="63" t="s">
        <v>119</v>
      </c>
      <c r="F45" s="114" t="s">
        <v>120</v>
      </c>
      <c r="G45" s="66">
        <v>6.02686978411</v>
      </c>
      <c r="H45" s="66">
        <v>6.02686978411</v>
      </c>
      <c r="I45" s="66">
        <v>0</v>
      </c>
      <c r="J45" s="23">
        <v>1</v>
      </c>
      <c r="K45" s="115">
        <v>6.56</v>
      </c>
      <c r="L45" s="115">
        <v>0</v>
      </c>
      <c r="M45" s="115">
        <v>0</v>
      </c>
      <c r="N45" s="115">
        <v>0</v>
      </c>
      <c r="O45" s="23">
        <v>7</v>
      </c>
      <c r="P45" s="116">
        <v>6.56</v>
      </c>
      <c r="Q45" s="65">
        <v>100</v>
      </c>
      <c r="R45" s="23">
        <v>1</v>
      </c>
      <c r="S45" s="23">
        <v>2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6.56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235"/>
      <c r="AW45" s="45">
        <f t="shared" si="3"/>
        <v>1</v>
      </c>
    </row>
    <row r="46" spans="1:49" s="26" customFormat="1" ht="21.75">
      <c r="A46" s="234" t="str">
        <f t="shared" si="2"/>
        <v>   </v>
      </c>
      <c r="B46" s="62">
        <v>37</v>
      </c>
      <c r="C46" s="67" t="s">
        <v>156</v>
      </c>
      <c r="D46" s="81" t="s">
        <v>196</v>
      </c>
      <c r="E46" s="63" t="s">
        <v>119</v>
      </c>
      <c r="F46" s="114" t="s">
        <v>120</v>
      </c>
      <c r="G46" s="66">
        <v>7.32530620419</v>
      </c>
      <c r="H46" s="66">
        <v>7.32530620419</v>
      </c>
      <c r="I46" s="66">
        <v>0</v>
      </c>
      <c r="J46" s="23">
        <v>1</v>
      </c>
      <c r="K46" s="115">
        <v>7.32530620419</v>
      </c>
      <c r="L46" s="115">
        <v>0</v>
      </c>
      <c r="M46" s="115">
        <v>0</v>
      </c>
      <c r="N46" s="115">
        <v>0</v>
      </c>
      <c r="O46" s="23">
        <v>7</v>
      </c>
      <c r="P46" s="116">
        <v>7.33</v>
      </c>
      <c r="Q46" s="65">
        <v>100</v>
      </c>
      <c r="R46" s="23">
        <v>1</v>
      </c>
      <c r="S46" s="23">
        <v>2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f>P46</f>
        <v>7.33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235"/>
      <c r="AW46" s="45">
        <f t="shared" si="3"/>
        <v>1</v>
      </c>
    </row>
    <row r="47" spans="1:49" s="26" customFormat="1" ht="21.75">
      <c r="A47" s="234" t="str">
        <f t="shared" si="2"/>
        <v>   </v>
      </c>
      <c r="B47" s="62">
        <v>38</v>
      </c>
      <c r="C47" s="67" t="s">
        <v>157</v>
      </c>
      <c r="D47" s="81" t="s">
        <v>197</v>
      </c>
      <c r="E47" s="63" t="s">
        <v>119</v>
      </c>
      <c r="F47" s="114" t="s">
        <v>120</v>
      </c>
      <c r="G47" s="66">
        <v>35.0446573449</v>
      </c>
      <c r="H47" s="66">
        <v>35.0446573449</v>
      </c>
      <c r="I47" s="66">
        <v>0</v>
      </c>
      <c r="J47" s="23">
        <v>1</v>
      </c>
      <c r="K47" s="115">
        <v>35.0446573449</v>
      </c>
      <c r="L47" s="115">
        <v>0</v>
      </c>
      <c r="M47" s="115">
        <v>0</v>
      </c>
      <c r="N47" s="115">
        <v>0</v>
      </c>
      <c r="O47" s="23">
        <v>4</v>
      </c>
      <c r="P47" s="116">
        <v>35.0446573449</v>
      </c>
      <c r="Q47" s="65">
        <v>100</v>
      </c>
      <c r="R47" s="23">
        <v>1</v>
      </c>
      <c r="S47" s="23">
        <v>2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35.0446573449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235"/>
      <c r="AW47" s="45">
        <f t="shared" si="3"/>
        <v>1</v>
      </c>
    </row>
    <row r="48" spans="1:49" s="26" customFormat="1" ht="21.75">
      <c r="A48" s="234" t="str">
        <f t="shared" si="2"/>
        <v>   </v>
      </c>
      <c r="B48" s="62">
        <v>39</v>
      </c>
      <c r="C48" s="67" t="s">
        <v>158</v>
      </c>
      <c r="D48" s="81" t="s">
        <v>198</v>
      </c>
      <c r="E48" s="63" t="s">
        <v>119</v>
      </c>
      <c r="F48" s="114" t="s">
        <v>120</v>
      </c>
      <c r="G48" s="66">
        <v>17.4349849997</v>
      </c>
      <c r="H48" s="66">
        <v>17.4349849997</v>
      </c>
      <c r="I48" s="66">
        <v>0</v>
      </c>
      <c r="J48" s="23">
        <v>1</v>
      </c>
      <c r="K48" s="115">
        <v>27.01</v>
      </c>
      <c r="L48" s="115">
        <v>0</v>
      </c>
      <c r="M48" s="115">
        <v>0</v>
      </c>
      <c r="N48" s="115">
        <v>0</v>
      </c>
      <c r="O48" s="23">
        <v>3</v>
      </c>
      <c r="P48" s="116">
        <v>27.01</v>
      </c>
      <c r="Q48" s="65">
        <v>100</v>
      </c>
      <c r="R48" s="23">
        <v>1</v>
      </c>
      <c r="S48" s="23">
        <v>2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27.01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235"/>
      <c r="AW48" s="45">
        <f t="shared" si="3"/>
        <v>1</v>
      </c>
    </row>
    <row r="49" spans="1:49" s="26" customFormat="1" ht="21.75">
      <c r="A49" s="234" t="str">
        <f t="shared" si="2"/>
        <v>   </v>
      </c>
      <c r="B49" s="62">
        <v>40</v>
      </c>
      <c r="C49" s="67" t="s">
        <v>159</v>
      </c>
      <c r="D49" s="81" t="s">
        <v>199</v>
      </c>
      <c r="E49" s="63" t="s">
        <v>119</v>
      </c>
      <c r="F49" s="114" t="s">
        <v>120</v>
      </c>
      <c r="G49" s="66">
        <v>37.0330933321</v>
      </c>
      <c r="H49" s="66">
        <v>37.0330933321</v>
      </c>
      <c r="I49" s="66">
        <v>0</v>
      </c>
      <c r="J49" s="23">
        <v>1</v>
      </c>
      <c r="K49" s="115">
        <v>34.86</v>
      </c>
      <c r="L49" s="115">
        <v>0</v>
      </c>
      <c r="M49" s="115">
        <v>0</v>
      </c>
      <c r="N49" s="115">
        <v>0</v>
      </c>
      <c r="O49" s="23">
        <v>6</v>
      </c>
      <c r="P49" s="116">
        <v>34.86</v>
      </c>
      <c r="Q49" s="65">
        <v>100</v>
      </c>
      <c r="R49" s="23">
        <v>1</v>
      </c>
      <c r="S49" s="23">
        <v>2</v>
      </c>
      <c r="T49" s="64">
        <v>0</v>
      </c>
      <c r="U49" s="64">
        <v>0</v>
      </c>
      <c r="V49" s="64">
        <v>0</v>
      </c>
      <c r="W49" s="64">
        <v>0</v>
      </c>
      <c r="X49" s="64">
        <v>34.86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235" t="s">
        <v>245</v>
      </c>
      <c r="AW49" s="45">
        <f t="shared" si="3"/>
        <v>1</v>
      </c>
    </row>
    <row r="50" spans="1:49" s="26" customFormat="1" ht="21.75">
      <c r="A50" s="234" t="str">
        <f t="shared" si="2"/>
        <v>   </v>
      </c>
      <c r="B50" s="62">
        <v>41</v>
      </c>
      <c r="C50" s="67" t="s">
        <v>160</v>
      </c>
      <c r="D50" s="81" t="s">
        <v>200</v>
      </c>
      <c r="E50" s="63" t="s">
        <v>119</v>
      </c>
      <c r="F50" s="114" t="s">
        <v>120</v>
      </c>
      <c r="G50" s="66">
        <v>24.6427914282</v>
      </c>
      <c r="H50" s="66">
        <v>24.6427914282</v>
      </c>
      <c r="I50" s="66">
        <v>0</v>
      </c>
      <c r="J50" s="23">
        <v>1</v>
      </c>
      <c r="K50" s="115">
        <v>22.74</v>
      </c>
      <c r="L50" s="115">
        <v>0</v>
      </c>
      <c r="M50" s="115">
        <v>0</v>
      </c>
      <c r="N50" s="115">
        <v>0</v>
      </c>
      <c r="O50" s="23">
        <v>6</v>
      </c>
      <c r="P50" s="116">
        <v>22.74</v>
      </c>
      <c r="Q50" s="65">
        <v>100</v>
      </c>
      <c r="R50" s="23">
        <v>1</v>
      </c>
      <c r="S50" s="23">
        <v>2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22.74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235"/>
      <c r="AW50" s="45">
        <f t="shared" si="3"/>
        <v>1</v>
      </c>
    </row>
    <row r="51" spans="1:49" s="26" customFormat="1" ht="21.75">
      <c r="A51" s="234" t="str">
        <f t="shared" si="2"/>
        <v>   </v>
      </c>
      <c r="B51" s="62">
        <v>42</v>
      </c>
      <c r="C51" s="67" t="s">
        <v>161</v>
      </c>
      <c r="D51" s="81" t="s">
        <v>201</v>
      </c>
      <c r="E51" s="63" t="s">
        <v>119</v>
      </c>
      <c r="F51" s="114" t="s">
        <v>120</v>
      </c>
      <c r="G51" s="66">
        <v>19.393733433</v>
      </c>
      <c r="H51" s="66">
        <v>19.393733433</v>
      </c>
      <c r="I51" s="66">
        <v>0</v>
      </c>
      <c r="J51" s="23">
        <v>1</v>
      </c>
      <c r="K51" s="115">
        <v>17.04</v>
      </c>
      <c r="L51" s="115">
        <v>0</v>
      </c>
      <c r="M51" s="115">
        <v>0</v>
      </c>
      <c r="N51" s="115">
        <v>0</v>
      </c>
      <c r="O51" s="23">
        <v>6</v>
      </c>
      <c r="P51" s="116">
        <v>17.04</v>
      </c>
      <c r="Q51" s="65">
        <v>100</v>
      </c>
      <c r="R51" s="23">
        <v>1</v>
      </c>
      <c r="S51" s="23">
        <v>2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17.04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235"/>
      <c r="AW51" s="45">
        <f t="shared" si="3"/>
        <v>1</v>
      </c>
    </row>
    <row r="52" spans="1:49" s="26" customFormat="1" ht="21.75">
      <c r="A52" s="234" t="str">
        <f t="shared" si="2"/>
        <v>   </v>
      </c>
      <c r="B52" s="62">
        <v>43</v>
      </c>
      <c r="C52" s="67" t="s">
        <v>162</v>
      </c>
      <c r="D52" s="81" t="s">
        <v>202</v>
      </c>
      <c r="E52" s="63" t="s">
        <v>119</v>
      </c>
      <c r="F52" s="114" t="s">
        <v>120</v>
      </c>
      <c r="G52" s="66">
        <v>18.5896839812</v>
      </c>
      <c r="H52" s="66">
        <v>18.5896839812</v>
      </c>
      <c r="I52" s="66">
        <v>0</v>
      </c>
      <c r="J52" s="23">
        <v>1</v>
      </c>
      <c r="K52" s="115">
        <v>20.255</v>
      </c>
      <c r="L52" s="115">
        <v>0</v>
      </c>
      <c r="M52" s="115">
        <v>0</v>
      </c>
      <c r="N52" s="115">
        <v>0</v>
      </c>
      <c r="O52" s="23">
        <v>4</v>
      </c>
      <c r="P52" s="116">
        <v>20.255</v>
      </c>
      <c r="Q52" s="65">
        <v>100</v>
      </c>
      <c r="R52" s="23">
        <v>1</v>
      </c>
      <c r="S52" s="23">
        <v>2</v>
      </c>
      <c r="T52" s="64">
        <v>0</v>
      </c>
      <c r="U52" s="64">
        <v>0</v>
      </c>
      <c r="V52" s="64">
        <v>0</v>
      </c>
      <c r="W52" s="64">
        <v>0</v>
      </c>
      <c r="X52" s="64">
        <v>20.255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235" t="s">
        <v>245</v>
      </c>
      <c r="AW52" s="45">
        <f t="shared" si="3"/>
        <v>1</v>
      </c>
    </row>
    <row r="53" spans="1:49" s="26" customFormat="1" ht="21.75">
      <c r="A53" s="234" t="str">
        <f t="shared" si="2"/>
        <v>   </v>
      </c>
      <c r="B53" s="62">
        <v>44</v>
      </c>
      <c r="C53" s="67" t="s">
        <v>163</v>
      </c>
      <c r="D53" s="81" t="s">
        <v>203</v>
      </c>
      <c r="E53" s="63" t="s">
        <v>119</v>
      </c>
      <c r="F53" s="114" t="s">
        <v>120</v>
      </c>
      <c r="G53" s="66">
        <v>18.0906094045</v>
      </c>
      <c r="H53" s="66">
        <v>18.0906094045</v>
      </c>
      <c r="I53" s="66">
        <v>0</v>
      </c>
      <c r="J53" s="23">
        <v>1</v>
      </c>
      <c r="K53" s="239">
        <v>19.265</v>
      </c>
      <c r="L53" s="115">
        <v>0</v>
      </c>
      <c r="M53" s="115">
        <v>0</v>
      </c>
      <c r="N53" s="115">
        <v>0</v>
      </c>
      <c r="O53" s="23">
        <v>3</v>
      </c>
      <c r="P53" s="240">
        <v>19.265</v>
      </c>
      <c r="Q53" s="65">
        <v>100</v>
      </c>
      <c r="R53" s="23">
        <v>1</v>
      </c>
      <c r="S53" s="23">
        <v>2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167">
        <v>19.265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235"/>
      <c r="AW53" s="45">
        <f t="shared" si="3"/>
        <v>1</v>
      </c>
    </row>
    <row r="54" spans="1:49" s="26" customFormat="1" ht="21.75">
      <c r="A54" s="234" t="str">
        <f t="shared" si="2"/>
        <v>   </v>
      </c>
      <c r="B54" s="62">
        <v>45</v>
      </c>
      <c r="C54" s="67" t="s">
        <v>164</v>
      </c>
      <c r="D54" s="81" t="s">
        <v>204</v>
      </c>
      <c r="E54" s="63" t="s">
        <v>119</v>
      </c>
      <c r="F54" s="114" t="s">
        <v>120</v>
      </c>
      <c r="G54" s="66">
        <v>5.32593290528</v>
      </c>
      <c r="H54" s="66">
        <v>5.32593290528</v>
      </c>
      <c r="I54" s="66">
        <v>0</v>
      </c>
      <c r="J54" s="23">
        <v>1</v>
      </c>
      <c r="K54" s="115">
        <v>5.35</v>
      </c>
      <c r="L54" s="115">
        <v>0</v>
      </c>
      <c r="M54" s="115">
        <v>0</v>
      </c>
      <c r="N54" s="115">
        <v>0</v>
      </c>
      <c r="O54" s="23">
        <v>3</v>
      </c>
      <c r="P54" s="116">
        <v>5.35</v>
      </c>
      <c r="Q54" s="65">
        <v>100</v>
      </c>
      <c r="R54" s="23">
        <v>1</v>
      </c>
      <c r="S54" s="23">
        <v>2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5.35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235"/>
      <c r="AW54" s="45">
        <f t="shared" si="3"/>
        <v>1</v>
      </c>
    </row>
    <row r="55" spans="1:49" s="26" customFormat="1" ht="21.75">
      <c r="A55" s="234" t="str">
        <f t="shared" si="2"/>
        <v>   </v>
      </c>
      <c r="B55" s="62">
        <v>46</v>
      </c>
      <c r="C55" s="67" t="s">
        <v>165</v>
      </c>
      <c r="D55" s="81" t="s">
        <v>205</v>
      </c>
      <c r="E55" s="63" t="s">
        <v>119</v>
      </c>
      <c r="F55" s="114" t="s">
        <v>120</v>
      </c>
      <c r="G55" s="66">
        <v>18.231234408</v>
      </c>
      <c r="H55" s="66">
        <v>18.231234408</v>
      </c>
      <c r="I55" s="66">
        <v>0</v>
      </c>
      <c r="J55" s="23">
        <v>1</v>
      </c>
      <c r="K55" s="115">
        <v>19.13</v>
      </c>
      <c r="L55" s="115">
        <v>0</v>
      </c>
      <c r="M55" s="115">
        <v>0</v>
      </c>
      <c r="N55" s="115">
        <v>0</v>
      </c>
      <c r="O55" s="23">
        <v>4</v>
      </c>
      <c r="P55" s="116">
        <v>19.13</v>
      </c>
      <c r="Q55" s="65">
        <v>100</v>
      </c>
      <c r="R55" s="23">
        <v>2</v>
      </c>
      <c r="S55" s="23">
        <v>2</v>
      </c>
      <c r="T55" s="64">
        <v>0</v>
      </c>
      <c r="U55" s="64">
        <v>0</v>
      </c>
      <c r="V55" s="64">
        <v>0</v>
      </c>
      <c r="W55" s="64">
        <v>0</v>
      </c>
      <c r="X55" s="64">
        <v>19.13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235" t="s">
        <v>244</v>
      </c>
      <c r="AW55" s="45">
        <f t="shared" si="3"/>
        <v>1</v>
      </c>
    </row>
    <row r="56" spans="1:49" s="26" customFormat="1" ht="21.75">
      <c r="A56" s="234" t="str">
        <f t="shared" si="2"/>
        <v>   </v>
      </c>
      <c r="B56" s="62">
        <v>47</v>
      </c>
      <c r="C56" s="67" t="s">
        <v>166</v>
      </c>
      <c r="D56" s="81" t="s">
        <v>206</v>
      </c>
      <c r="E56" s="63" t="s">
        <v>119</v>
      </c>
      <c r="F56" s="114" t="s">
        <v>120</v>
      </c>
      <c r="G56" s="66">
        <v>7.10530642619</v>
      </c>
      <c r="H56" s="66">
        <v>7.10530642619</v>
      </c>
      <c r="I56" s="66">
        <v>0</v>
      </c>
      <c r="J56" s="23">
        <v>1</v>
      </c>
      <c r="K56" s="115">
        <v>7.10530642619</v>
      </c>
      <c r="L56" s="115">
        <v>0</v>
      </c>
      <c r="M56" s="115">
        <v>0</v>
      </c>
      <c r="N56" s="115">
        <v>0</v>
      </c>
      <c r="O56" s="23">
        <v>4</v>
      </c>
      <c r="P56" s="116">
        <v>7.10530642619</v>
      </c>
      <c r="Q56" s="65">
        <v>100</v>
      </c>
      <c r="R56" s="23">
        <v>1</v>
      </c>
      <c r="S56" s="23">
        <v>2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7.10530642619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235"/>
      <c r="AW56" s="45">
        <f t="shared" si="3"/>
        <v>1</v>
      </c>
    </row>
    <row r="57" spans="1:49" s="26" customFormat="1" ht="21.75">
      <c r="A57" s="234" t="str">
        <f t="shared" si="2"/>
        <v>   </v>
      </c>
      <c r="B57" s="62">
        <v>48</v>
      </c>
      <c r="C57" s="67" t="s">
        <v>167</v>
      </c>
      <c r="D57" s="81" t="s">
        <v>207</v>
      </c>
      <c r="E57" s="63" t="s">
        <v>119</v>
      </c>
      <c r="F57" s="114" t="s">
        <v>120</v>
      </c>
      <c r="G57" s="66">
        <v>25.201540943</v>
      </c>
      <c r="H57" s="66">
        <v>25.201540943</v>
      </c>
      <c r="I57" s="66">
        <v>0</v>
      </c>
      <c r="J57" s="23">
        <v>1</v>
      </c>
      <c r="K57" s="115">
        <v>30.24</v>
      </c>
      <c r="L57" s="115">
        <v>0</v>
      </c>
      <c r="M57" s="115">
        <v>0</v>
      </c>
      <c r="N57" s="115">
        <v>0</v>
      </c>
      <c r="O57" s="23">
        <v>4</v>
      </c>
      <c r="P57" s="116">
        <v>30.24</v>
      </c>
      <c r="Q57" s="65">
        <v>100</v>
      </c>
      <c r="R57" s="23">
        <v>2</v>
      </c>
      <c r="S57" s="23">
        <v>2</v>
      </c>
      <c r="T57" s="64">
        <v>0</v>
      </c>
      <c r="U57" s="64">
        <v>30.24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235" t="s">
        <v>249</v>
      </c>
      <c r="AW57" s="45">
        <f t="shared" si="3"/>
        <v>1</v>
      </c>
    </row>
    <row r="58" spans="1:49" s="26" customFormat="1" ht="21.75">
      <c r="A58" s="234" t="str">
        <f t="shared" si="2"/>
        <v>   </v>
      </c>
      <c r="B58" s="62">
        <v>49</v>
      </c>
      <c r="C58" s="67" t="s">
        <v>168</v>
      </c>
      <c r="D58" s="81" t="s">
        <v>208</v>
      </c>
      <c r="E58" s="63" t="s">
        <v>119</v>
      </c>
      <c r="F58" s="114" t="s">
        <v>120</v>
      </c>
      <c r="G58" s="66">
        <v>20.0477954385</v>
      </c>
      <c r="H58" s="66">
        <v>20.0477954385</v>
      </c>
      <c r="I58" s="66">
        <v>0</v>
      </c>
      <c r="J58" s="23">
        <v>1</v>
      </c>
      <c r="K58" s="115">
        <v>57.01</v>
      </c>
      <c r="L58" s="115">
        <v>0</v>
      </c>
      <c r="M58" s="115">
        <v>0</v>
      </c>
      <c r="N58" s="115">
        <v>0</v>
      </c>
      <c r="O58" s="23">
        <v>5</v>
      </c>
      <c r="P58" s="116">
        <v>57.01</v>
      </c>
      <c r="Q58" s="65">
        <v>100</v>
      </c>
      <c r="R58" s="23">
        <v>1</v>
      </c>
      <c r="S58" s="23">
        <v>2</v>
      </c>
      <c r="T58" s="64">
        <v>0</v>
      </c>
      <c r="U58" s="64">
        <v>57.01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235" t="s">
        <v>250</v>
      </c>
      <c r="AW58" s="45">
        <f t="shared" si="3"/>
        <v>1</v>
      </c>
    </row>
    <row r="59" spans="1:49" s="26" customFormat="1" ht="21.75">
      <c r="A59" s="234" t="str">
        <f t="shared" si="2"/>
        <v>66 66 55 </v>
      </c>
      <c r="B59" s="62">
        <v>50</v>
      </c>
      <c r="C59" s="67" t="s">
        <v>169</v>
      </c>
      <c r="D59" s="81" t="s">
        <v>209</v>
      </c>
      <c r="E59" s="63" t="s">
        <v>119</v>
      </c>
      <c r="F59" s="114" t="s">
        <v>120</v>
      </c>
      <c r="G59" s="66">
        <v>36.4068442602</v>
      </c>
      <c r="H59" s="66">
        <v>36.4068442602</v>
      </c>
      <c r="I59" s="66">
        <v>0</v>
      </c>
      <c r="J59" s="23">
        <v>2</v>
      </c>
      <c r="K59" s="115">
        <v>36.4068442602</v>
      </c>
      <c r="L59" s="115">
        <v>0</v>
      </c>
      <c r="M59" s="115">
        <v>0</v>
      </c>
      <c r="N59" s="115">
        <v>0</v>
      </c>
      <c r="O59" s="23">
        <v>5</v>
      </c>
      <c r="P59" s="116">
        <v>36.4068442602</v>
      </c>
      <c r="Q59" s="65">
        <v>100</v>
      </c>
      <c r="R59" s="23">
        <v>1</v>
      </c>
      <c r="S59" s="23">
        <v>2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36.4068442602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235"/>
      <c r="AW59" s="45">
        <f t="shared" si="3"/>
        <v>1</v>
      </c>
    </row>
    <row r="60" spans="1:49" s="26" customFormat="1" ht="21.75">
      <c r="A60" s="234" t="str">
        <f t="shared" si="2"/>
        <v>   </v>
      </c>
      <c r="B60" s="62">
        <v>51</v>
      </c>
      <c r="C60" s="67" t="s">
        <v>170</v>
      </c>
      <c r="D60" s="81" t="s">
        <v>210</v>
      </c>
      <c r="E60" s="63" t="s">
        <v>119</v>
      </c>
      <c r="F60" s="114" t="s">
        <v>120</v>
      </c>
      <c r="G60" s="66">
        <v>38.7790298333</v>
      </c>
      <c r="H60" s="66">
        <v>38.7790298333</v>
      </c>
      <c r="I60" s="66">
        <v>0</v>
      </c>
      <c r="J60" s="23">
        <v>1</v>
      </c>
      <c r="K60" s="115">
        <v>38.7790298333</v>
      </c>
      <c r="L60" s="115">
        <v>0</v>
      </c>
      <c r="M60" s="115">
        <v>0</v>
      </c>
      <c r="N60" s="115">
        <v>0</v>
      </c>
      <c r="O60" s="23">
        <v>6</v>
      </c>
      <c r="P60" s="116">
        <v>38.7790298333</v>
      </c>
      <c r="Q60" s="65">
        <v>100</v>
      </c>
      <c r="R60" s="23">
        <v>1</v>
      </c>
      <c r="S60" s="23">
        <v>2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38.7790298333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235"/>
      <c r="AW60" s="45">
        <f t="shared" si="3"/>
        <v>1</v>
      </c>
    </row>
    <row r="61" spans="1:49" s="26" customFormat="1" ht="21.75">
      <c r="A61" s="234" t="str">
        <f t="shared" si="2"/>
        <v>   </v>
      </c>
      <c r="B61" s="62">
        <v>52</v>
      </c>
      <c r="C61" s="67" t="s">
        <v>171</v>
      </c>
      <c r="D61" s="81" t="s">
        <v>211</v>
      </c>
      <c r="E61" s="63" t="s">
        <v>119</v>
      </c>
      <c r="F61" s="114" t="s">
        <v>120</v>
      </c>
      <c r="G61" s="66">
        <v>22.0634188717</v>
      </c>
      <c r="H61" s="66">
        <v>22.0634188717</v>
      </c>
      <c r="I61" s="66">
        <v>0</v>
      </c>
      <c r="J61" s="23">
        <v>1</v>
      </c>
      <c r="K61" s="115">
        <v>22.46</v>
      </c>
      <c r="L61" s="115">
        <v>0</v>
      </c>
      <c r="M61" s="115">
        <v>0</v>
      </c>
      <c r="N61" s="115">
        <v>0</v>
      </c>
      <c r="O61" s="23">
        <v>5</v>
      </c>
      <c r="P61" s="116">
        <v>22.46</v>
      </c>
      <c r="Q61" s="65">
        <v>100</v>
      </c>
      <c r="R61" s="23">
        <v>1</v>
      </c>
      <c r="S61" s="23">
        <v>2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22.46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235"/>
      <c r="AW61" s="45">
        <f t="shared" si="3"/>
        <v>1</v>
      </c>
    </row>
    <row r="62" spans="1:49" s="26" customFormat="1" ht="21.75">
      <c r="A62" s="234" t="str">
        <f t="shared" si="2"/>
        <v>66 66 55 </v>
      </c>
      <c r="B62" s="62">
        <v>53</v>
      </c>
      <c r="C62" s="67" t="s">
        <v>172</v>
      </c>
      <c r="D62" s="81" t="s">
        <v>212</v>
      </c>
      <c r="E62" s="63" t="s">
        <v>119</v>
      </c>
      <c r="F62" s="114" t="s">
        <v>120</v>
      </c>
      <c r="G62" s="66">
        <v>20.7718575618</v>
      </c>
      <c r="H62" s="66">
        <v>20.7718575618</v>
      </c>
      <c r="I62" s="66">
        <v>0</v>
      </c>
      <c r="J62" s="23">
        <v>2</v>
      </c>
      <c r="K62" s="115">
        <v>20.7718575618</v>
      </c>
      <c r="L62" s="115">
        <v>0</v>
      </c>
      <c r="M62" s="115">
        <v>0</v>
      </c>
      <c r="N62" s="115">
        <v>0</v>
      </c>
      <c r="O62" s="23">
        <v>2</v>
      </c>
      <c r="P62" s="116">
        <v>20.7718575618</v>
      </c>
      <c r="Q62" s="65">
        <v>100</v>
      </c>
      <c r="R62" s="23">
        <v>2</v>
      </c>
      <c r="S62" s="23">
        <v>2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20.7718575618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235"/>
      <c r="AW62" s="45">
        <f t="shared" si="3"/>
        <v>1</v>
      </c>
    </row>
    <row r="63" spans="1:49" s="26" customFormat="1" ht="21.75">
      <c r="A63" s="234" t="str">
        <f t="shared" si="2"/>
        <v>   </v>
      </c>
      <c r="B63" s="62">
        <v>54</v>
      </c>
      <c r="C63" s="67" t="s">
        <v>173</v>
      </c>
      <c r="D63" s="81" t="s">
        <v>213</v>
      </c>
      <c r="E63" s="63" t="s">
        <v>119</v>
      </c>
      <c r="F63" s="114" t="s">
        <v>120</v>
      </c>
      <c r="G63" s="66">
        <v>3.35468466958</v>
      </c>
      <c r="H63" s="66">
        <v>3.35468466958</v>
      </c>
      <c r="I63" s="66">
        <v>0</v>
      </c>
      <c r="J63" s="23">
        <v>1</v>
      </c>
      <c r="K63" s="115">
        <v>3.33</v>
      </c>
      <c r="L63" s="115">
        <v>0</v>
      </c>
      <c r="M63" s="115">
        <v>0</v>
      </c>
      <c r="N63" s="115">
        <v>0</v>
      </c>
      <c r="O63" s="23">
        <v>3</v>
      </c>
      <c r="P63" s="116">
        <v>3.33</v>
      </c>
      <c r="Q63" s="65">
        <v>100</v>
      </c>
      <c r="R63" s="23">
        <v>1</v>
      </c>
      <c r="S63" s="23">
        <v>2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3.33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235"/>
      <c r="AW63" s="45">
        <f t="shared" si="3"/>
        <v>1</v>
      </c>
    </row>
    <row r="64" spans="1:49" s="26" customFormat="1" ht="21.75">
      <c r="A64" s="234" t="str">
        <f t="shared" si="2"/>
        <v>   </v>
      </c>
      <c r="B64" s="62">
        <v>55</v>
      </c>
      <c r="C64" s="67" t="s">
        <v>174</v>
      </c>
      <c r="D64" s="81" t="s">
        <v>214</v>
      </c>
      <c r="E64" s="63" t="s">
        <v>119</v>
      </c>
      <c r="F64" s="114" t="s">
        <v>120</v>
      </c>
      <c r="G64" s="66">
        <v>22.5931442425</v>
      </c>
      <c r="H64" s="66">
        <v>22.5931442425</v>
      </c>
      <c r="I64" s="66">
        <v>0</v>
      </c>
      <c r="J64" s="23">
        <v>1</v>
      </c>
      <c r="K64" s="115">
        <v>15.63</v>
      </c>
      <c r="L64" s="115">
        <v>0</v>
      </c>
      <c r="M64" s="115">
        <v>0</v>
      </c>
      <c r="N64" s="115">
        <v>0</v>
      </c>
      <c r="O64" s="23">
        <v>1</v>
      </c>
      <c r="P64" s="116">
        <v>15.63</v>
      </c>
      <c r="Q64" s="65">
        <v>100</v>
      </c>
      <c r="R64" s="23">
        <v>1</v>
      </c>
      <c r="S64" s="23">
        <v>2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15.63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235"/>
      <c r="AW64" s="45">
        <f t="shared" si="3"/>
        <v>1</v>
      </c>
    </row>
    <row r="65" spans="1:49" s="26" customFormat="1" ht="21.75">
      <c r="A65" s="234" t="str">
        <f t="shared" si="2"/>
        <v>   </v>
      </c>
      <c r="B65" s="62">
        <v>56</v>
      </c>
      <c r="C65" s="67" t="s">
        <v>175</v>
      </c>
      <c r="D65" s="81" t="s">
        <v>215</v>
      </c>
      <c r="E65" s="63" t="s">
        <v>119</v>
      </c>
      <c r="F65" s="114" t="s">
        <v>120</v>
      </c>
      <c r="G65" s="66">
        <v>19.1987664872</v>
      </c>
      <c r="H65" s="66">
        <v>19.1987664872</v>
      </c>
      <c r="I65" s="66">
        <v>0</v>
      </c>
      <c r="J65" s="23">
        <v>1</v>
      </c>
      <c r="K65" s="115">
        <v>19.72</v>
      </c>
      <c r="L65" s="115">
        <v>0</v>
      </c>
      <c r="M65" s="115">
        <v>0</v>
      </c>
      <c r="N65" s="115">
        <v>0</v>
      </c>
      <c r="O65" s="23">
        <v>5</v>
      </c>
      <c r="P65" s="116">
        <v>19.72</v>
      </c>
      <c r="Q65" s="65">
        <v>100</v>
      </c>
      <c r="R65" s="23">
        <v>1</v>
      </c>
      <c r="S65" s="23">
        <v>2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19.72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235"/>
      <c r="AW65" s="45">
        <f t="shared" si="3"/>
        <v>1</v>
      </c>
    </row>
    <row r="66" spans="1:49" s="26" customFormat="1" ht="21.75">
      <c r="A66" s="234" t="str">
        <f t="shared" si="2"/>
        <v>   </v>
      </c>
      <c r="B66" s="62">
        <v>57</v>
      </c>
      <c r="C66" s="67" t="s">
        <v>176</v>
      </c>
      <c r="D66" s="81" t="s">
        <v>216</v>
      </c>
      <c r="E66" s="63" t="s">
        <v>119</v>
      </c>
      <c r="F66" s="114" t="s">
        <v>120</v>
      </c>
      <c r="G66" s="66">
        <v>10.2075089091</v>
      </c>
      <c r="H66" s="66">
        <v>10.2075089091</v>
      </c>
      <c r="I66" s="66">
        <v>0</v>
      </c>
      <c r="J66" s="23">
        <v>1</v>
      </c>
      <c r="K66" s="115">
        <v>10.43</v>
      </c>
      <c r="L66" s="115">
        <v>0</v>
      </c>
      <c r="M66" s="115">
        <v>0</v>
      </c>
      <c r="N66" s="115">
        <v>0</v>
      </c>
      <c r="O66" s="23">
        <v>2</v>
      </c>
      <c r="P66" s="116">
        <v>10.43</v>
      </c>
      <c r="Q66" s="65">
        <v>100</v>
      </c>
      <c r="R66" s="23">
        <v>1</v>
      </c>
      <c r="S66" s="23">
        <v>2</v>
      </c>
      <c r="T66" s="64">
        <v>0</v>
      </c>
      <c r="U66" s="64">
        <v>0</v>
      </c>
      <c r="V66" s="64">
        <v>0</v>
      </c>
      <c r="W66" s="64">
        <v>0</v>
      </c>
      <c r="X66" s="64">
        <v>10.43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235" t="s">
        <v>245</v>
      </c>
      <c r="AW66" s="45">
        <f t="shared" si="3"/>
        <v>1</v>
      </c>
    </row>
    <row r="67" spans="1:49" s="26" customFormat="1" ht="21.75">
      <c r="A67" s="234" t="str">
        <f t="shared" si="2"/>
        <v>   </v>
      </c>
      <c r="B67" s="62">
        <v>58</v>
      </c>
      <c r="C67" s="67" t="s">
        <v>177</v>
      </c>
      <c r="D67" s="81" t="s">
        <v>217</v>
      </c>
      <c r="E67" s="63" t="s">
        <v>119</v>
      </c>
      <c r="F67" s="114" t="s">
        <v>120</v>
      </c>
      <c r="G67" s="66">
        <v>12.5353237824</v>
      </c>
      <c r="H67" s="66">
        <v>12.5353237824</v>
      </c>
      <c r="I67" s="66">
        <v>0</v>
      </c>
      <c r="J67" s="23">
        <v>1</v>
      </c>
      <c r="K67" s="115">
        <v>18.37</v>
      </c>
      <c r="L67" s="115">
        <v>0</v>
      </c>
      <c r="M67" s="115">
        <v>0</v>
      </c>
      <c r="N67" s="115">
        <v>0</v>
      </c>
      <c r="O67" s="23">
        <v>2</v>
      </c>
      <c r="P67" s="116">
        <v>18.37</v>
      </c>
      <c r="Q67" s="65">
        <v>100</v>
      </c>
      <c r="R67" s="23">
        <v>1</v>
      </c>
      <c r="S67" s="23">
        <v>2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18.37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235"/>
      <c r="AW67" s="45">
        <f t="shared" si="3"/>
        <v>1</v>
      </c>
    </row>
    <row r="68" spans="1:49" s="26" customFormat="1" ht="21.75">
      <c r="A68" s="234" t="str">
        <f t="shared" si="2"/>
        <v>   </v>
      </c>
      <c r="B68" s="62">
        <v>59</v>
      </c>
      <c r="C68" s="67" t="s">
        <v>178</v>
      </c>
      <c r="D68" s="81" t="s">
        <v>218</v>
      </c>
      <c r="E68" s="63" t="s">
        <v>119</v>
      </c>
      <c r="F68" s="114" t="s">
        <v>120</v>
      </c>
      <c r="G68" s="66">
        <v>2.12874828671</v>
      </c>
      <c r="H68" s="66">
        <v>2.12874828671</v>
      </c>
      <c r="I68" s="66">
        <v>0</v>
      </c>
      <c r="J68" s="23">
        <v>1</v>
      </c>
      <c r="K68" s="115">
        <v>3.21</v>
      </c>
      <c r="L68" s="115">
        <v>0</v>
      </c>
      <c r="M68" s="115">
        <v>0</v>
      </c>
      <c r="N68" s="115">
        <v>0</v>
      </c>
      <c r="O68" s="23">
        <v>4</v>
      </c>
      <c r="P68" s="116">
        <v>3.21</v>
      </c>
      <c r="Q68" s="65">
        <v>100</v>
      </c>
      <c r="R68" s="23">
        <v>1</v>
      </c>
      <c r="S68" s="23">
        <v>2</v>
      </c>
      <c r="T68" s="64">
        <v>0</v>
      </c>
      <c r="U68" s="64">
        <v>0</v>
      </c>
      <c r="V68" s="64">
        <v>0</v>
      </c>
      <c r="W68" s="64">
        <v>0</v>
      </c>
      <c r="X68" s="64">
        <v>3.21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235" t="s">
        <v>245</v>
      </c>
      <c r="AW68" s="45">
        <f t="shared" si="3"/>
        <v>1</v>
      </c>
    </row>
    <row r="69" spans="1:49" s="26" customFormat="1" ht="21.75">
      <c r="A69" s="234" t="str">
        <f t="shared" si="2"/>
        <v>   </v>
      </c>
      <c r="B69" s="62">
        <v>60</v>
      </c>
      <c r="C69" s="67" t="s">
        <v>179</v>
      </c>
      <c r="D69" s="81" t="s">
        <v>219</v>
      </c>
      <c r="E69" s="63" t="s">
        <v>119</v>
      </c>
      <c r="F69" s="114" t="s">
        <v>120</v>
      </c>
      <c r="G69" s="66">
        <v>25.3193983299</v>
      </c>
      <c r="H69" s="66">
        <v>25.3193983299</v>
      </c>
      <c r="I69" s="66">
        <v>0</v>
      </c>
      <c r="J69" s="23">
        <v>1</v>
      </c>
      <c r="K69" s="115">
        <v>25.3193983299</v>
      </c>
      <c r="L69" s="115">
        <v>0</v>
      </c>
      <c r="M69" s="115">
        <v>0</v>
      </c>
      <c r="N69" s="115">
        <v>0</v>
      </c>
      <c r="O69" s="23">
        <v>5</v>
      </c>
      <c r="P69" s="116">
        <v>25.3193983299</v>
      </c>
      <c r="Q69" s="65">
        <v>100</v>
      </c>
      <c r="R69" s="23">
        <v>1</v>
      </c>
      <c r="S69" s="23">
        <v>2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25.3193983299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235"/>
      <c r="AW69" s="45">
        <f t="shared" si="3"/>
        <v>1</v>
      </c>
    </row>
    <row r="70" spans="1:49" s="26" customFormat="1" ht="21.75">
      <c r="A70" s="234" t="str">
        <f t="shared" si="2"/>
        <v>   </v>
      </c>
      <c r="B70" s="62">
        <v>61</v>
      </c>
      <c r="C70" s="67" t="s">
        <v>180</v>
      </c>
      <c r="D70" s="81" t="s">
        <v>220</v>
      </c>
      <c r="E70" s="63" t="s">
        <v>119</v>
      </c>
      <c r="F70" s="114" t="s">
        <v>120</v>
      </c>
      <c r="G70" s="66">
        <v>16.1247025184</v>
      </c>
      <c r="H70" s="66">
        <v>16.1247025184</v>
      </c>
      <c r="I70" s="66">
        <v>0</v>
      </c>
      <c r="J70" s="23">
        <v>1</v>
      </c>
      <c r="K70" s="115">
        <v>16.1247025184</v>
      </c>
      <c r="L70" s="115">
        <v>0</v>
      </c>
      <c r="M70" s="115">
        <v>0</v>
      </c>
      <c r="N70" s="115">
        <v>0</v>
      </c>
      <c r="O70" s="23">
        <v>5</v>
      </c>
      <c r="P70" s="116">
        <v>16.1247025184</v>
      </c>
      <c r="Q70" s="65">
        <v>100</v>
      </c>
      <c r="R70" s="23">
        <v>1</v>
      </c>
      <c r="S70" s="23">
        <v>2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16.1247025184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235"/>
      <c r="AW70" s="45">
        <f t="shared" si="3"/>
        <v>1</v>
      </c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6:A8"/>
    <mergeCell ref="A9:F9"/>
    <mergeCell ref="H7:I7"/>
    <mergeCell ref="G6:I6"/>
    <mergeCell ref="G7:G8"/>
    <mergeCell ref="K6:N6"/>
    <mergeCell ref="K7:K8"/>
    <mergeCell ref="AJ7:AM7"/>
    <mergeCell ref="AN7:AQ7"/>
    <mergeCell ref="AR7:AU7"/>
    <mergeCell ref="AG3:AQ3"/>
    <mergeCell ref="L7:L8"/>
    <mergeCell ref="M7:M8"/>
    <mergeCell ref="N7:N8"/>
    <mergeCell ref="AR3:AT3"/>
    <mergeCell ref="AB7:AE7"/>
    <mergeCell ref="AF7:AI7"/>
    <mergeCell ref="P6:P8"/>
    <mergeCell ref="Q6:Q8"/>
    <mergeCell ref="R6:R8"/>
    <mergeCell ref="S6:S8"/>
    <mergeCell ref="T7:W7"/>
    <mergeCell ref="X7:AA7"/>
    <mergeCell ref="AT5:AV5"/>
    <mergeCell ref="B6:B8"/>
    <mergeCell ref="C6:C8"/>
    <mergeCell ref="D6:D8"/>
    <mergeCell ref="E6:E8"/>
    <mergeCell ref="F6:F8"/>
    <mergeCell ref="J6:J8"/>
    <mergeCell ref="T6:AU6"/>
    <mergeCell ref="AV6:AV8"/>
    <mergeCell ref="O6:O8"/>
  </mergeCells>
  <conditionalFormatting sqref="T10:AU70">
    <cfRule type="cellIs" priority="2" dxfId="13" operator="greaterThan" stopIfTrue="1">
      <formula>0</formula>
    </cfRule>
  </conditionalFormatting>
  <conditionalFormatting sqref="P10:P70">
    <cfRule type="cellIs" priority="1" dxfId="13" operator="greaterThan" stopIfTrue="1">
      <formula>0</formula>
    </cfRule>
  </conditionalFormatting>
  <dataValidations count="7">
    <dataValidation type="whole" allowBlank="1" showInputMessage="1" showErrorMessage="1" error="กรอกเฉพาะ 0 1 2 3" sqref="S5:S65536">
      <formula1>0</formula1>
      <formula2>3</formula2>
    </dataValidation>
    <dataValidation type="whole" allowBlank="1" showInputMessage="1" showErrorMessage="1" error="กรอกเฉพาะ 0 1 2" sqref="R5:R6553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25" right="0.25" top="0.75" bottom="0.75" header="0.3" footer="0.3"/>
  <pageSetup horizontalDpi="300" verticalDpi="300" orientation="landscape" paperSize="8" scale="64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71"/>
  <sheetViews>
    <sheetView tabSelected="1" zoomScaleSheetLayoutView="66" zoomScalePageLayoutView="40" workbookViewId="0" topLeftCell="A34">
      <selection activeCell="P10" sqref="P10:P70"/>
    </sheetView>
  </sheetViews>
  <sheetFormatPr defaultColWidth="8.8515625" defaultRowHeight="15"/>
  <cols>
    <col min="1" max="1" width="6.421875" style="11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7.140625" style="13" customWidth="1"/>
    <col min="16" max="16" width="9.421875" style="11" customWidth="1"/>
    <col min="17" max="17" width="6.7109375" style="11" customWidth="1"/>
    <col min="18" max="18" width="7.8515625" style="11" customWidth="1"/>
    <col min="19" max="19" width="9.421875" style="11" customWidth="1"/>
    <col min="20" max="22" width="3.7109375" style="11" bestFit="1" customWidth="1"/>
    <col min="23" max="24" width="4.28125" style="11" bestFit="1" customWidth="1"/>
    <col min="25" max="31" width="3.7109375" style="11" bestFit="1" customWidth="1"/>
    <col min="32" max="35" width="4.28125" style="11" bestFit="1" customWidth="1"/>
    <col min="36" max="41" width="3.7109375" style="11" bestFit="1" customWidth="1"/>
    <col min="42" max="43" width="5.140625" style="11" bestFit="1" customWidth="1"/>
    <col min="44" max="46" width="5.8515625" style="11" bestFit="1" customWidth="1"/>
    <col min="47" max="47" width="5.140625" style="11" bestFit="1" customWidth="1"/>
    <col min="48" max="48" width="4.00390625" style="11" bestFit="1" customWidth="1"/>
    <col min="49" max="49" width="4.140625" style="11" bestFit="1" customWidth="1"/>
    <col min="50" max="50" width="7.00390625" style="11" bestFit="1" customWidth="1"/>
    <col min="51" max="51" width="3.28125" style="11" bestFit="1" customWidth="1"/>
    <col min="52" max="52" width="24.00390625" style="11" customWidth="1"/>
    <col min="53" max="16384" width="8.8515625" style="11" customWidth="1"/>
  </cols>
  <sheetData>
    <row r="1" spans="2:51" s="1" customFormat="1" ht="33">
      <c r="B1" s="212" t="s">
        <v>29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75"/>
      <c r="AW1" s="75"/>
      <c r="AX1" s="75"/>
      <c r="AY1" s="75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76"/>
      <c r="R3" s="76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76"/>
      <c r="R4" s="76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7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224" t="s">
        <v>6</v>
      </c>
      <c r="AR5" s="224"/>
      <c r="AS5" s="224"/>
      <c r="AT5" s="224"/>
      <c r="AU5" s="224"/>
    </row>
    <row r="6" spans="1:52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218" t="s">
        <v>32</v>
      </c>
      <c r="AW6" s="219"/>
      <c r="AX6" s="219"/>
      <c r="AY6" s="220"/>
      <c r="AZ6" s="180" t="s">
        <v>48</v>
      </c>
    </row>
    <row r="7" spans="1:52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221"/>
      <c r="AW7" s="222"/>
      <c r="AX7" s="222"/>
      <c r="AY7" s="223"/>
      <c r="AZ7" s="180"/>
    </row>
    <row r="8" spans="1:52" ht="21.75" customHeight="1">
      <c r="A8" s="203"/>
      <c r="B8" s="173"/>
      <c r="C8" s="173"/>
      <c r="D8" s="173"/>
      <c r="E8" s="173"/>
      <c r="F8" s="173"/>
      <c r="G8" s="209"/>
      <c r="H8" s="15" t="s">
        <v>22</v>
      </c>
      <c r="I8" s="16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83" t="s">
        <v>24</v>
      </c>
      <c r="U8" s="83" t="s">
        <v>25</v>
      </c>
      <c r="V8" s="83" t="s">
        <v>26</v>
      </c>
      <c r="W8" s="83" t="s">
        <v>27</v>
      </c>
      <c r="X8" s="72" t="s">
        <v>24</v>
      </c>
      <c r="Y8" s="72" t="s">
        <v>25</v>
      </c>
      <c r="Z8" s="72" t="s">
        <v>26</v>
      </c>
      <c r="AA8" s="72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2" t="s">
        <v>33</v>
      </c>
      <c r="AW8" s="22" t="s">
        <v>34</v>
      </c>
      <c r="AX8" s="20" t="s">
        <v>35</v>
      </c>
      <c r="AY8" s="21" t="s">
        <v>36</v>
      </c>
      <c r="AZ8" s="180"/>
    </row>
    <row r="9" spans="1:52" ht="17.25">
      <c r="A9" s="204" t="s">
        <v>28</v>
      </c>
      <c r="B9" s="204"/>
      <c r="C9" s="204"/>
      <c r="D9" s="204"/>
      <c r="E9" s="204"/>
      <c r="F9" s="204"/>
      <c r="G9" s="17">
        <f>I9+H9</f>
        <v>1294.9893016436495</v>
      </c>
      <c r="H9" s="18">
        <f>SUM(H10:H70)</f>
        <v>1294.9893016436495</v>
      </c>
      <c r="I9" s="18">
        <f aca="true" t="shared" si="0" ref="I9:AU9">SUM(I10:I70)</f>
        <v>0</v>
      </c>
      <c r="J9" s="18"/>
      <c r="K9" s="18">
        <f t="shared" si="0"/>
        <v>828.78351705291</v>
      </c>
      <c r="L9" s="18">
        <f t="shared" si="0"/>
        <v>540.2581025705399</v>
      </c>
      <c r="M9" s="18">
        <f t="shared" si="0"/>
        <v>0</v>
      </c>
      <c r="N9" s="18">
        <f t="shared" si="0"/>
        <v>0</v>
      </c>
      <c r="O9" s="18"/>
      <c r="P9" s="18">
        <f>SUM(P10:P70)</f>
        <v>767.7515877220001</v>
      </c>
      <c r="Q9" s="18"/>
      <c r="R9" s="18"/>
      <c r="S9" s="18"/>
      <c r="T9" s="18">
        <f>SUM(T10:T70)</f>
        <v>0</v>
      </c>
      <c r="U9" s="18">
        <f>SUM(U10:U70)</f>
        <v>0</v>
      </c>
      <c r="V9" s="18">
        <f>SUM(V10:V70)</f>
        <v>0</v>
      </c>
      <c r="W9" s="18">
        <f>SUM(W10:W70)</f>
        <v>0</v>
      </c>
      <c r="X9" s="18">
        <f t="shared" si="0"/>
        <v>68.75499999999998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143.20999999999998</v>
      </c>
      <c r="AG9" s="18">
        <f t="shared" si="0"/>
        <v>174.27444879221</v>
      </c>
      <c r="AH9" s="18">
        <f t="shared" si="0"/>
        <v>286.34803808148996</v>
      </c>
      <c r="AI9" s="18">
        <f t="shared" si="0"/>
        <v>95.1641008483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77"/>
      <c r="AW9" s="77"/>
      <c r="AX9" s="77"/>
      <c r="AY9" s="77"/>
      <c r="AZ9" s="19">
        <f>SUM(T9:AY9)</f>
        <v>767.7515877219998</v>
      </c>
    </row>
    <row r="10" spans="1:54" s="45" customFormat="1" ht="21.75">
      <c r="A10" s="23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1</v>
      </c>
      <c r="C10" s="67" t="s">
        <v>118</v>
      </c>
      <c r="D10" s="81" t="s">
        <v>44</v>
      </c>
      <c r="E10" s="63" t="s">
        <v>119</v>
      </c>
      <c r="F10" s="114" t="s">
        <v>120</v>
      </c>
      <c r="G10" s="66">
        <v>49.0345666722</v>
      </c>
      <c r="H10" s="66">
        <v>49.0345666722</v>
      </c>
      <c r="I10" s="66">
        <v>0</v>
      </c>
      <c r="J10" s="23">
        <v>1</v>
      </c>
      <c r="K10" s="115">
        <v>0</v>
      </c>
      <c r="L10" s="115">
        <v>49.0345666722</v>
      </c>
      <c r="M10" s="115">
        <v>0</v>
      </c>
      <c r="N10" s="115">
        <v>0</v>
      </c>
      <c r="O10" s="23">
        <v>8</v>
      </c>
      <c r="P10" s="116">
        <v>0</v>
      </c>
      <c r="Q10" s="65">
        <v>0</v>
      </c>
      <c r="R10" s="23">
        <v>2</v>
      </c>
      <c r="S10" s="23">
        <v>2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18">
        <v>0</v>
      </c>
      <c r="AW10" s="118">
        <v>0</v>
      </c>
      <c r="AX10" s="118">
        <v>0</v>
      </c>
      <c r="AY10" s="118">
        <v>0</v>
      </c>
      <c r="AZ10" s="235"/>
      <c r="BA10" s="236">
        <f>IF(P10=(SUM(T10:AU10)),1,"F")</f>
        <v>1</v>
      </c>
      <c r="BB10" s="236"/>
    </row>
    <row r="11" spans="1:53" s="26" customFormat="1" ht="21.75">
      <c r="A11" s="234" t="str">
        <f aca="true" t="shared" si="1" ref="A11:A70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2">
        <v>2</v>
      </c>
      <c r="C11" s="67" t="s">
        <v>121</v>
      </c>
      <c r="D11" s="81" t="s">
        <v>44</v>
      </c>
      <c r="E11" s="63" t="s">
        <v>119</v>
      </c>
      <c r="F11" s="114" t="s">
        <v>120</v>
      </c>
      <c r="G11" s="66">
        <v>25.0404727706</v>
      </c>
      <c r="H11" s="66">
        <v>25.0404727706</v>
      </c>
      <c r="I11" s="66">
        <v>0</v>
      </c>
      <c r="J11" s="23">
        <v>1</v>
      </c>
      <c r="K11" s="115">
        <v>0</v>
      </c>
      <c r="L11" s="115">
        <v>25.0404727706</v>
      </c>
      <c r="M11" s="115">
        <v>0</v>
      </c>
      <c r="N11" s="115">
        <v>0</v>
      </c>
      <c r="O11" s="23">
        <v>2</v>
      </c>
      <c r="P11" s="116">
        <v>0</v>
      </c>
      <c r="Q11" s="65">
        <v>0</v>
      </c>
      <c r="R11" s="23">
        <v>1</v>
      </c>
      <c r="S11" s="23">
        <v>2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0</v>
      </c>
      <c r="AV11" s="118">
        <v>0</v>
      </c>
      <c r="AW11" s="118">
        <v>0</v>
      </c>
      <c r="AX11" s="118">
        <v>0</v>
      </c>
      <c r="AY11" s="118">
        <v>0</v>
      </c>
      <c r="AZ11" s="235"/>
      <c r="BA11" s="236">
        <f aca="true" t="shared" si="2" ref="BA11:BA70">IF(P11=(SUM(T11:AU11)),1,"F")</f>
        <v>1</v>
      </c>
    </row>
    <row r="12" spans="1:53" s="26" customFormat="1" ht="21.75">
      <c r="A12" s="234" t="str">
        <f t="shared" si="1"/>
        <v>   </v>
      </c>
      <c r="B12" s="62">
        <v>3</v>
      </c>
      <c r="C12" s="67" t="s">
        <v>122</v>
      </c>
      <c r="D12" s="81" t="s">
        <v>44</v>
      </c>
      <c r="E12" s="63" t="s">
        <v>119</v>
      </c>
      <c r="F12" s="114" t="s">
        <v>120</v>
      </c>
      <c r="G12" s="66">
        <v>7.11245652181</v>
      </c>
      <c r="H12" s="66">
        <v>7.11245652181</v>
      </c>
      <c r="I12" s="66">
        <v>0</v>
      </c>
      <c r="J12" s="23">
        <v>1</v>
      </c>
      <c r="K12" s="115">
        <v>0</v>
      </c>
      <c r="L12" s="115">
        <v>7.11245652181</v>
      </c>
      <c r="M12" s="115">
        <v>0</v>
      </c>
      <c r="N12" s="115">
        <v>0</v>
      </c>
      <c r="O12" s="23">
        <v>8</v>
      </c>
      <c r="P12" s="116">
        <v>0</v>
      </c>
      <c r="Q12" s="65">
        <v>0</v>
      </c>
      <c r="R12" s="23">
        <v>1</v>
      </c>
      <c r="S12" s="23">
        <v>2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117">
        <v>0</v>
      </c>
      <c r="AU12" s="117">
        <v>0</v>
      </c>
      <c r="AV12" s="118">
        <v>0</v>
      </c>
      <c r="AW12" s="118">
        <v>0</v>
      </c>
      <c r="AX12" s="118">
        <v>0</v>
      </c>
      <c r="AY12" s="118">
        <v>0</v>
      </c>
      <c r="AZ12" s="235"/>
      <c r="BA12" s="236">
        <f t="shared" si="2"/>
        <v>1</v>
      </c>
    </row>
    <row r="13" spans="1:53" s="26" customFormat="1" ht="21.75">
      <c r="A13" s="234" t="str">
        <f t="shared" si="1"/>
        <v>   </v>
      </c>
      <c r="B13" s="62">
        <v>4</v>
      </c>
      <c r="C13" s="67" t="s">
        <v>123</v>
      </c>
      <c r="D13" s="81" t="s">
        <v>44</v>
      </c>
      <c r="E13" s="63" t="s">
        <v>119</v>
      </c>
      <c r="F13" s="114" t="s">
        <v>120</v>
      </c>
      <c r="G13" s="66">
        <v>23.1332074056</v>
      </c>
      <c r="H13" s="66">
        <v>23.1332074056</v>
      </c>
      <c r="I13" s="66">
        <v>0</v>
      </c>
      <c r="J13" s="23">
        <v>1</v>
      </c>
      <c r="K13" s="115">
        <v>0</v>
      </c>
      <c r="L13" s="115">
        <v>23.1332074056</v>
      </c>
      <c r="M13" s="115">
        <v>0</v>
      </c>
      <c r="N13" s="115">
        <v>0</v>
      </c>
      <c r="O13" s="23">
        <v>2</v>
      </c>
      <c r="P13" s="116">
        <v>0</v>
      </c>
      <c r="Q13" s="65">
        <v>0</v>
      </c>
      <c r="R13" s="23">
        <v>2</v>
      </c>
      <c r="S13" s="23">
        <v>2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0</v>
      </c>
      <c r="AV13" s="118">
        <v>0</v>
      </c>
      <c r="AW13" s="118">
        <v>0</v>
      </c>
      <c r="AX13" s="118">
        <v>0</v>
      </c>
      <c r="AY13" s="118">
        <v>0</v>
      </c>
      <c r="AZ13" s="235"/>
      <c r="BA13" s="236">
        <f t="shared" si="2"/>
        <v>1</v>
      </c>
    </row>
    <row r="14" spans="1:53" s="26" customFormat="1" ht="21.75">
      <c r="A14" s="234" t="str">
        <f t="shared" si="1"/>
        <v>   </v>
      </c>
      <c r="B14" s="62">
        <v>5</v>
      </c>
      <c r="C14" s="67" t="s">
        <v>124</v>
      </c>
      <c r="D14" s="81" t="s">
        <v>44</v>
      </c>
      <c r="E14" s="63" t="s">
        <v>119</v>
      </c>
      <c r="F14" s="114" t="s">
        <v>120</v>
      </c>
      <c r="G14" s="66">
        <v>116.778927614</v>
      </c>
      <c r="H14" s="66">
        <v>116.778927614</v>
      </c>
      <c r="I14" s="66">
        <v>0</v>
      </c>
      <c r="J14" s="23">
        <v>1</v>
      </c>
      <c r="K14" s="115">
        <v>0</v>
      </c>
      <c r="L14" s="115">
        <v>116.778927614</v>
      </c>
      <c r="M14" s="115">
        <v>0</v>
      </c>
      <c r="N14" s="115">
        <v>0</v>
      </c>
      <c r="O14" s="23">
        <v>8</v>
      </c>
      <c r="P14" s="116">
        <v>0</v>
      </c>
      <c r="Q14" s="65">
        <v>0</v>
      </c>
      <c r="R14" s="23">
        <v>1</v>
      </c>
      <c r="S14" s="23">
        <v>2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18">
        <v>0</v>
      </c>
      <c r="AW14" s="118">
        <v>0</v>
      </c>
      <c r="AX14" s="118">
        <v>0</v>
      </c>
      <c r="AY14" s="118">
        <v>0</v>
      </c>
      <c r="AZ14" s="235"/>
      <c r="BA14" s="236">
        <f t="shared" si="2"/>
        <v>1</v>
      </c>
    </row>
    <row r="15" spans="1:53" s="26" customFormat="1" ht="21.75">
      <c r="A15" s="234" t="str">
        <f t="shared" si="1"/>
        <v>   </v>
      </c>
      <c r="B15" s="62">
        <v>6</v>
      </c>
      <c r="C15" s="67" t="s">
        <v>125</v>
      </c>
      <c r="D15" s="81" t="s">
        <v>44</v>
      </c>
      <c r="E15" s="63" t="s">
        <v>119</v>
      </c>
      <c r="F15" s="114" t="s">
        <v>120</v>
      </c>
      <c r="G15" s="66">
        <v>5.13495974673</v>
      </c>
      <c r="H15" s="66">
        <v>5.13495974673</v>
      </c>
      <c r="I15" s="66">
        <v>0</v>
      </c>
      <c r="J15" s="23">
        <v>1</v>
      </c>
      <c r="K15" s="115">
        <v>0</v>
      </c>
      <c r="L15" s="115">
        <v>5.13495974673</v>
      </c>
      <c r="M15" s="115">
        <v>0</v>
      </c>
      <c r="N15" s="115">
        <v>0</v>
      </c>
      <c r="O15" s="23">
        <v>7</v>
      </c>
      <c r="P15" s="116">
        <v>0</v>
      </c>
      <c r="Q15" s="65">
        <v>0</v>
      </c>
      <c r="R15" s="23">
        <v>1</v>
      </c>
      <c r="S15" s="23">
        <v>2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18">
        <v>0</v>
      </c>
      <c r="AW15" s="118">
        <v>0</v>
      </c>
      <c r="AX15" s="118">
        <v>0</v>
      </c>
      <c r="AY15" s="118">
        <v>0</v>
      </c>
      <c r="AZ15" s="235"/>
      <c r="BA15" s="236">
        <f t="shared" si="2"/>
        <v>1</v>
      </c>
    </row>
    <row r="16" spans="1:53" s="26" customFormat="1" ht="21.75">
      <c r="A16" s="234" t="str">
        <f t="shared" si="1"/>
        <v>   </v>
      </c>
      <c r="B16" s="62">
        <v>7</v>
      </c>
      <c r="C16" s="67" t="s">
        <v>126</v>
      </c>
      <c r="D16" s="81" t="s">
        <v>44</v>
      </c>
      <c r="E16" s="63" t="s">
        <v>119</v>
      </c>
      <c r="F16" s="114" t="s">
        <v>120</v>
      </c>
      <c r="G16" s="66">
        <v>15.3464035182</v>
      </c>
      <c r="H16" s="66">
        <v>15.3464035182</v>
      </c>
      <c r="I16" s="66">
        <v>0</v>
      </c>
      <c r="J16" s="23">
        <v>1</v>
      </c>
      <c r="K16" s="115">
        <v>0</v>
      </c>
      <c r="L16" s="115">
        <v>15.3464035182</v>
      </c>
      <c r="M16" s="115">
        <v>0</v>
      </c>
      <c r="N16" s="115">
        <v>0</v>
      </c>
      <c r="O16" s="23">
        <v>4</v>
      </c>
      <c r="P16" s="116">
        <v>0</v>
      </c>
      <c r="Q16" s="65">
        <v>0</v>
      </c>
      <c r="R16" s="23">
        <v>1</v>
      </c>
      <c r="S16" s="23">
        <v>2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18">
        <v>0</v>
      </c>
      <c r="AW16" s="118">
        <v>0</v>
      </c>
      <c r="AX16" s="118">
        <v>0</v>
      </c>
      <c r="AY16" s="118">
        <v>0</v>
      </c>
      <c r="AZ16" s="235"/>
      <c r="BA16" s="236">
        <f t="shared" si="2"/>
        <v>1</v>
      </c>
    </row>
    <row r="17" spans="1:53" s="26" customFormat="1" ht="21.75">
      <c r="A17" s="234" t="str">
        <f t="shared" si="1"/>
        <v>   </v>
      </c>
      <c r="B17" s="62">
        <v>8</v>
      </c>
      <c r="C17" s="67" t="s">
        <v>127</v>
      </c>
      <c r="D17" s="81" t="s">
        <v>44</v>
      </c>
      <c r="E17" s="63" t="s">
        <v>119</v>
      </c>
      <c r="F17" s="114" t="s">
        <v>120</v>
      </c>
      <c r="G17" s="66">
        <v>84.3118625856</v>
      </c>
      <c r="H17" s="66">
        <v>84.3118625856</v>
      </c>
      <c r="I17" s="66">
        <v>0</v>
      </c>
      <c r="J17" s="23">
        <v>1</v>
      </c>
      <c r="K17" s="115">
        <v>0</v>
      </c>
      <c r="L17" s="115">
        <v>84.3118625856</v>
      </c>
      <c r="M17" s="115">
        <v>0</v>
      </c>
      <c r="N17" s="115">
        <v>0</v>
      </c>
      <c r="O17" s="23">
        <v>1</v>
      </c>
      <c r="P17" s="116">
        <v>0</v>
      </c>
      <c r="Q17" s="65">
        <v>0</v>
      </c>
      <c r="R17" s="23">
        <v>2</v>
      </c>
      <c r="S17" s="23">
        <v>2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8">
        <v>0</v>
      </c>
      <c r="AW17" s="118">
        <v>0</v>
      </c>
      <c r="AX17" s="118">
        <v>0</v>
      </c>
      <c r="AY17" s="118">
        <v>0</v>
      </c>
      <c r="AZ17" s="235"/>
      <c r="BA17" s="236">
        <f t="shared" si="2"/>
        <v>1</v>
      </c>
    </row>
    <row r="18" spans="1:53" s="26" customFormat="1" ht="21.75">
      <c r="A18" s="234" t="str">
        <f t="shared" si="1"/>
        <v>   </v>
      </c>
      <c r="B18" s="62">
        <v>9</v>
      </c>
      <c r="C18" s="67" t="s">
        <v>128</v>
      </c>
      <c r="D18" s="81" t="s">
        <v>44</v>
      </c>
      <c r="E18" s="63" t="s">
        <v>119</v>
      </c>
      <c r="F18" s="114" t="s">
        <v>120</v>
      </c>
      <c r="G18" s="66">
        <v>15.8631867018</v>
      </c>
      <c r="H18" s="66">
        <v>15.8631867018</v>
      </c>
      <c r="I18" s="66">
        <v>0</v>
      </c>
      <c r="J18" s="23">
        <v>1</v>
      </c>
      <c r="K18" s="115">
        <v>0</v>
      </c>
      <c r="L18" s="115">
        <v>15.8631867018</v>
      </c>
      <c r="M18" s="115">
        <v>0</v>
      </c>
      <c r="N18" s="115">
        <v>0</v>
      </c>
      <c r="O18" s="23">
        <v>2</v>
      </c>
      <c r="P18" s="116">
        <v>0</v>
      </c>
      <c r="Q18" s="65">
        <v>0</v>
      </c>
      <c r="R18" s="23">
        <v>1</v>
      </c>
      <c r="S18" s="23">
        <v>2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8">
        <v>0</v>
      </c>
      <c r="AW18" s="118">
        <v>0</v>
      </c>
      <c r="AX18" s="118">
        <v>0</v>
      </c>
      <c r="AY18" s="118">
        <v>0</v>
      </c>
      <c r="AZ18" s="235"/>
      <c r="BA18" s="236">
        <f t="shared" si="2"/>
        <v>1</v>
      </c>
    </row>
    <row r="19" spans="1:53" s="26" customFormat="1" ht="21.75">
      <c r="A19" s="234" t="str">
        <f t="shared" si="1"/>
        <v>   </v>
      </c>
      <c r="B19" s="62">
        <v>10</v>
      </c>
      <c r="C19" s="67" t="s">
        <v>129</v>
      </c>
      <c r="D19" s="81" t="s">
        <v>44</v>
      </c>
      <c r="E19" s="63" t="s">
        <v>119</v>
      </c>
      <c r="F19" s="114" t="s">
        <v>120</v>
      </c>
      <c r="G19" s="66">
        <v>6.6966589395</v>
      </c>
      <c r="H19" s="66">
        <v>6.6966589395</v>
      </c>
      <c r="I19" s="66">
        <v>0</v>
      </c>
      <c r="J19" s="23">
        <v>2</v>
      </c>
      <c r="K19" s="115">
        <v>0</v>
      </c>
      <c r="L19" s="115">
        <f>G19</f>
        <v>6.6966589395</v>
      </c>
      <c r="M19" s="115">
        <v>0</v>
      </c>
      <c r="N19" s="115">
        <v>0</v>
      </c>
      <c r="O19" s="23">
        <v>0</v>
      </c>
      <c r="P19" s="116">
        <v>0</v>
      </c>
      <c r="Q19" s="65">
        <v>0</v>
      </c>
      <c r="R19" s="23">
        <v>1</v>
      </c>
      <c r="S19" s="23">
        <v>2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0</v>
      </c>
      <c r="AV19" s="118">
        <v>0</v>
      </c>
      <c r="AW19" s="118">
        <v>0</v>
      </c>
      <c r="AX19" s="118">
        <v>0</v>
      </c>
      <c r="AY19" s="118">
        <v>0</v>
      </c>
      <c r="AZ19" s="235"/>
      <c r="BA19" s="236">
        <f t="shared" si="2"/>
        <v>1</v>
      </c>
    </row>
    <row r="20" spans="1:53" s="26" customFormat="1" ht="21.75">
      <c r="A20" s="234" t="str">
        <f t="shared" si="1"/>
        <v>   </v>
      </c>
      <c r="B20" s="62">
        <v>11</v>
      </c>
      <c r="C20" s="67" t="s">
        <v>130</v>
      </c>
      <c r="D20" s="81" t="s">
        <v>44</v>
      </c>
      <c r="E20" s="63" t="s">
        <v>119</v>
      </c>
      <c r="F20" s="114" t="s">
        <v>120</v>
      </c>
      <c r="G20" s="66">
        <v>22.6663112261</v>
      </c>
      <c r="H20" s="66">
        <v>22.6663112261</v>
      </c>
      <c r="I20" s="66">
        <v>0</v>
      </c>
      <c r="J20" s="23">
        <v>1</v>
      </c>
      <c r="K20" s="115">
        <v>0</v>
      </c>
      <c r="L20" s="115">
        <v>22.6663112261</v>
      </c>
      <c r="M20" s="115">
        <v>0</v>
      </c>
      <c r="N20" s="115">
        <v>0</v>
      </c>
      <c r="O20" s="23">
        <v>9</v>
      </c>
      <c r="P20" s="116">
        <v>0</v>
      </c>
      <c r="Q20" s="65">
        <v>0</v>
      </c>
      <c r="R20" s="23">
        <v>1</v>
      </c>
      <c r="S20" s="23">
        <v>2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8">
        <v>0</v>
      </c>
      <c r="AW20" s="118">
        <v>0</v>
      </c>
      <c r="AX20" s="118">
        <v>0</v>
      </c>
      <c r="AY20" s="118">
        <v>0</v>
      </c>
      <c r="AZ20" s="235"/>
      <c r="BA20" s="236">
        <f t="shared" si="2"/>
        <v>1</v>
      </c>
    </row>
    <row r="21" spans="1:53" s="26" customFormat="1" ht="21.75">
      <c r="A21" s="234" t="str">
        <f t="shared" si="1"/>
        <v>   </v>
      </c>
      <c r="B21" s="62">
        <v>12</v>
      </c>
      <c r="C21" s="67" t="s">
        <v>131</v>
      </c>
      <c r="D21" s="81" t="s">
        <v>44</v>
      </c>
      <c r="E21" s="63" t="s">
        <v>119</v>
      </c>
      <c r="F21" s="114" t="s">
        <v>120</v>
      </c>
      <c r="G21" s="66">
        <v>21.9863705252</v>
      </c>
      <c r="H21" s="66">
        <v>21.9863705252</v>
      </c>
      <c r="I21" s="66">
        <v>0</v>
      </c>
      <c r="J21" s="23">
        <v>2</v>
      </c>
      <c r="K21" s="115">
        <v>0</v>
      </c>
      <c r="L21" s="115">
        <f>G21</f>
        <v>21.9863705252</v>
      </c>
      <c r="M21" s="115">
        <v>0</v>
      </c>
      <c r="N21" s="115">
        <v>0</v>
      </c>
      <c r="O21" s="23">
        <v>0</v>
      </c>
      <c r="P21" s="116">
        <v>0</v>
      </c>
      <c r="Q21" s="65">
        <v>0</v>
      </c>
      <c r="R21" s="23">
        <v>1</v>
      </c>
      <c r="S21" s="23">
        <v>2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8">
        <v>0</v>
      </c>
      <c r="AW21" s="118">
        <v>0</v>
      </c>
      <c r="AX21" s="118">
        <v>0</v>
      </c>
      <c r="AY21" s="118">
        <v>0</v>
      </c>
      <c r="AZ21" s="235"/>
      <c r="BA21" s="236">
        <f t="shared" si="2"/>
        <v>1</v>
      </c>
    </row>
    <row r="22" spans="1:53" s="26" customFormat="1" ht="21.75">
      <c r="A22" s="234" t="str">
        <f t="shared" si="1"/>
        <v>   </v>
      </c>
      <c r="B22" s="62">
        <v>13</v>
      </c>
      <c r="C22" s="67" t="s">
        <v>132</v>
      </c>
      <c r="D22" s="81" t="s">
        <v>44</v>
      </c>
      <c r="E22" s="63" t="s">
        <v>119</v>
      </c>
      <c r="F22" s="114" t="s">
        <v>120</v>
      </c>
      <c r="G22" s="66">
        <v>12.3170897027</v>
      </c>
      <c r="H22" s="66">
        <v>12.3170897027</v>
      </c>
      <c r="I22" s="66">
        <v>0</v>
      </c>
      <c r="J22" s="23">
        <v>1</v>
      </c>
      <c r="K22" s="115">
        <v>58.58</v>
      </c>
      <c r="L22" s="115">
        <v>0</v>
      </c>
      <c r="M22" s="115">
        <v>0</v>
      </c>
      <c r="N22" s="115">
        <v>0</v>
      </c>
      <c r="O22" s="23">
        <v>4</v>
      </c>
      <c r="P22" s="116">
        <v>58.58</v>
      </c>
      <c r="Q22" s="65">
        <v>100</v>
      </c>
      <c r="R22" s="23">
        <v>1</v>
      </c>
      <c r="S22" s="23">
        <v>2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f>P22</f>
        <v>58.58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18">
        <v>20</v>
      </c>
      <c r="AW22" s="118">
        <v>0</v>
      </c>
      <c r="AX22" s="118">
        <v>2</v>
      </c>
      <c r="AY22" s="118">
        <v>0</v>
      </c>
      <c r="AZ22" s="235"/>
      <c r="BA22" s="236">
        <f t="shared" si="2"/>
        <v>1</v>
      </c>
    </row>
    <row r="23" spans="1:53" s="26" customFormat="1" ht="21.75">
      <c r="A23" s="234" t="str">
        <f t="shared" si="1"/>
        <v>   </v>
      </c>
      <c r="B23" s="62">
        <v>14</v>
      </c>
      <c r="C23" s="67" t="s">
        <v>133</v>
      </c>
      <c r="D23" s="81" t="s">
        <v>44</v>
      </c>
      <c r="E23" s="63" t="s">
        <v>119</v>
      </c>
      <c r="F23" s="114" t="s">
        <v>120</v>
      </c>
      <c r="G23" s="66">
        <v>17.8894405162</v>
      </c>
      <c r="H23" s="66">
        <v>17.8894405162</v>
      </c>
      <c r="I23" s="66">
        <v>0</v>
      </c>
      <c r="J23" s="23">
        <v>1</v>
      </c>
      <c r="K23" s="115">
        <v>18.47</v>
      </c>
      <c r="L23" s="115">
        <v>0</v>
      </c>
      <c r="M23" s="115">
        <v>0</v>
      </c>
      <c r="N23" s="115">
        <v>0</v>
      </c>
      <c r="O23" s="23">
        <v>4</v>
      </c>
      <c r="P23" s="116">
        <v>18.47</v>
      </c>
      <c r="Q23" s="65">
        <v>100</v>
      </c>
      <c r="R23" s="23">
        <v>1</v>
      </c>
      <c r="S23" s="23">
        <v>2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f>P23</f>
        <v>18.47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18">
        <v>20</v>
      </c>
      <c r="AW23" s="118">
        <v>0</v>
      </c>
      <c r="AX23" s="118">
        <v>2</v>
      </c>
      <c r="AY23" s="118">
        <v>0</v>
      </c>
      <c r="AZ23" s="235"/>
      <c r="BA23" s="236">
        <f t="shared" si="2"/>
        <v>1</v>
      </c>
    </row>
    <row r="24" spans="1:53" s="26" customFormat="1" ht="21.75">
      <c r="A24" s="234" t="str">
        <f t="shared" si="1"/>
        <v>   </v>
      </c>
      <c r="B24" s="62">
        <v>15</v>
      </c>
      <c r="C24" s="67" t="s">
        <v>134</v>
      </c>
      <c r="D24" s="81" t="s">
        <v>44</v>
      </c>
      <c r="E24" s="63" t="s">
        <v>119</v>
      </c>
      <c r="F24" s="114" t="s">
        <v>120</v>
      </c>
      <c r="G24" s="66">
        <v>22.0159050209</v>
      </c>
      <c r="H24" s="66">
        <v>22.0159050209</v>
      </c>
      <c r="I24" s="66">
        <v>0</v>
      </c>
      <c r="J24" s="23">
        <v>1</v>
      </c>
      <c r="K24" s="115">
        <v>15.24</v>
      </c>
      <c r="L24" s="115">
        <v>0</v>
      </c>
      <c r="M24" s="115">
        <v>0</v>
      </c>
      <c r="N24" s="115">
        <v>0</v>
      </c>
      <c r="O24" s="23">
        <v>3</v>
      </c>
      <c r="P24" s="116">
        <v>15.24</v>
      </c>
      <c r="Q24" s="65">
        <v>100</v>
      </c>
      <c r="R24" s="23">
        <v>2</v>
      </c>
      <c r="S24" s="23">
        <v>2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f>P24</f>
        <v>15.24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8">
        <v>20</v>
      </c>
      <c r="AW24" s="118">
        <v>0</v>
      </c>
      <c r="AX24" s="118">
        <v>2</v>
      </c>
      <c r="AY24" s="118">
        <v>0</v>
      </c>
      <c r="AZ24" s="235"/>
      <c r="BA24" s="236">
        <f t="shared" si="2"/>
        <v>1</v>
      </c>
    </row>
    <row r="25" spans="1:53" s="26" customFormat="1" ht="21.75">
      <c r="A25" s="234" t="str">
        <f t="shared" si="1"/>
        <v>   </v>
      </c>
      <c r="B25" s="62">
        <v>16</v>
      </c>
      <c r="C25" s="67" t="s">
        <v>135</v>
      </c>
      <c r="D25" s="81" t="s">
        <v>44</v>
      </c>
      <c r="E25" s="63" t="s">
        <v>119</v>
      </c>
      <c r="F25" s="114" t="s">
        <v>120</v>
      </c>
      <c r="G25" s="66">
        <v>7.9639648355</v>
      </c>
      <c r="H25" s="66">
        <v>7.9639648355</v>
      </c>
      <c r="I25" s="66">
        <v>0</v>
      </c>
      <c r="J25" s="23">
        <v>2</v>
      </c>
      <c r="K25" s="115">
        <v>0</v>
      </c>
      <c r="L25" s="115">
        <f>G25</f>
        <v>7.9639648355</v>
      </c>
      <c r="M25" s="115">
        <v>0</v>
      </c>
      <c r="N25" s="115">
        <v>0</v>
      </c>
      <c r="O25" s="23">
        <v>0</v>
      </c>
      <c r="P25" s="116">
        <v>0</v>
      </c>
      <c r="Q25" s="65">
        <v>0</v>
      </c>
      <c r="R25" s="23">
        <v>1</v>
      </c>
      <c r="S25" s="23">
        <v>2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8">
        <v>0</v>
      </c>
      <c r="AW25" s="118">
        <v>0</v>
      </c>
      <c r="AX25" s="118">
        <v>0</v>
      </c>
      <c r="AY25" s="118">
        <v>0</v>
      </c>
      <c r="AZ25" s="235"/>
      <c r="BA25" s="236">
        <f t="shared" si="2"/>
        <v>1</v>
      </c>
    </row>
    <row r="26" spans="1:53" s="26" customFormat="1" ht="21.75">
      <c r="A26" s="234" t="str">
        <f t="shared" si="1"/>
        <v>   </v>
      </c>
      <c r="B26" s="62">
        <v>17</v>
      </c>
      <c r="C26" s="67" t="s">
        <v>136</v>
      </c>
      <c r="D26" s="81" t="s">
        <v>44</v>
      </c>
      <c r="E26" s="63" t="s">
        <v>119</v>
      </c>
      <c r="F26" s="114" t="s">
        <v>120</v>
      </c>
      <c r="G26" s="66">
        <v>46.2152159074</v>
      </c>
      <c r="H26" s="66">
        <v>46.2152159074</v>
      </c>
      <c r="I26" s="66">
        <v>0</v>
      </c>
      <c r="J26" s="23">
        <v>1</v>
      </c>
      <c r="K26" s="115">
        <v>9.1</v>
      </c>
      <c r="L26" s="115">
        <v>0</v>
      </c>
      <c r="M26" s="115">
        <v>0</v>
      </c>
      <c r="N26" s="115">
        <v>0</v>
      </c>
      <c r="O26" s="23">
        <v>3</v>
      </c>
      <c r="P26" s="116">
        <v>9.1</v>
      </c>
      <c r="Q26" s="65">
        <v>100</v>
      </c>
      <c r="R26" s="23">
        <v>2</v>
      </c>
      <c r="S26" s="23">
        <v>2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f>P26</f>
        <v>9.1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0</v>
      </c>
      <c r="AV26" s="118">
        <v>15</v>
      </c>
      <c r="AW26" s="118">
        <v>0</v>
      </c>
      <c r="AX26" s="118">
        <v>2</v>
      </c>
      <c r="AY26" s="118">
        <v>0</v>
      </c>
      <c r="AZ26" s="235"/>
      <c r="BA26" s="236">
        <f t="shared" si="2"/>
        <v>1</v>
      </c>
    </row>
    <row r="27" spans="1:53" s="26" customFormat="1" ht="21.75">
      <c r="A27" s="234" t="str">
        <f t="shared" si="1"/>
        <v>   </v>
      </c>
      <c r="B27" s="62">
        <v>18</v>
      </c>
      <c r="C27" s="67" t="s">
        <v>137</v>
      </c>
      <c r="D27" s="81" t="s">
        <v>44</v>
      </c>
      <c r="E27" s="63" t="s">
        <v>119</v>
      </c>
      <c r="F27" s="114" t="s">
        <v>120</v>
      </c>
      <c r="G27" s="66">
        <v>76.2742639744</v>
      </c>
      <c r="H27" s="66">
        <v>76.2742639744</v>
      </c>
      <c r="I27" s="66">
        <v>0</v>
      </c>
      <c r="J27" s="23">
        <v>2</v>
      </c>
      <c r="K27" s="115">
        <v>0</v>
      </c>
      <c r="L27" s="115">
        <f>G27</f>
        <v>76.2742639744</v>
      </c>
      <c r="M27" s="115">
        <v>0</v>
      </c>
      <c r="N27" s="115">
        <v>0</v>
      </c>
      <c r="O27" s="23">
        <v>0</v>
      </c>
      <c r="P27" s="116">
        <v>0</v>
      </c>
      <c r="Q27" s="65">
        <v>0</v>
      </c>
      <c r="R27" s="23">
        <v>1</v>
      </c>
      <c r="S27" s="23">
        <v>2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0</v>
      </c>
      <c r="AV27" s="118">
        <v>0</v>
      </c>
      <c r="AW27" s="118">
        <v>0</v>
      </c>
      <c r="AX27" s="118">
        <v>0</v>
      </c>
      <c r="AY27" s="118">
        <v>0</v>
      </c>
      <c r="AZ27" s="235"/>
      <c r="BA27" s="236">
        <f t="shared" si="2"/>
        <v>1</v>
      </c>
    </row>
    <row r="28" spans="1:53" s="26" customFormat="1" ht="21.75">
      <c r="A28" s="234" t="str">
        <f t="shared" si="1"/>
        <v>   </v>
      </c>
      <c r="B28" s="62">
        <v>19</v>
      </c>
      <c r="C28" s="237" t="s">
        <v>138</v>
      </c>
      <c r="D28" s="81" t="s">
        <v>44</v>
      </c>
      <c r="E28" s="63" t="s">
        <v>119</v>
      </c>
      <c r="F28" s="114" t="s">
        <v>120</v>
      </c>
      <c r="G28" s="64">
        <v>5.33454991877</v>
      </c>
      <c r="H28" s="238">
        <v>5.33454991877</v>
      </c>
      <c r="I28" s="238">
        <v>0</v>
      </c>
      <c r="J28" s="23">
        <v>9</v>
      </c>
      <c r="K28" s="115"/>
      <c r="L28" s="115">
        <v>5.33</v>
      </c>
      <c r="M28" s="115">
        <v>0</v>
      </c>
      <c r="N28" s="115">
        <v>0</v>
      </c>
      <c r="O28" s="23">
        <v>7</v>
      </c>
      <c r="P28" s="116">
        <v>0</v>
      </c>
      <c r="Q28" s="65">
        <v>0</v>
      </c>
      <c r="R28" s="23">
        <v>1</v>
      </c>
      <c r="S28" s="23">
        <v>2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0</v>
      </c>
      <c r="AV28" s="118"/>
      <c r="AW28" s="118"/>
      <c r="AX28" s="118"/>
      <c r="AY28" s="118"/>
      <c r="AZ28" s="235"/>
      <c r="BA28" s="236">
        <f t="shared" si="2"/>
        <v>1</v>
      </c>
    </row>
    <row r="29" spans="1:53" s="26" customFormat="1" ht="21.75">
      <c r="A29" s="234" t="str">
        <f t="shared" si="1"/>
        <v>   </v>
      </c>
      <c r="B29" s="62">
        <v>20</v>
      </c>
      <c r="C29" s="67" t="s">
        <v>139</v>
      </c>
      <c r="D29" s="81" t="s">
        <v>44</v>
      </c>
      <c r="E29" s="63" t="s">
        <v>119</v>
      </c>
      <c r="F29" s="114" t="s">
        <v>120</v>
      </c>
      <c r="G29" s="66">
        <v>31.3871396495</v>
      </c>
      <c r="H29" s="66">
        <v>31.3871396495</v>
      </c>
      <c r="I29" s="66">
        <v>0</v>
      </c>
      <c r="J29" s="23">
        <v>2</v>
      </c>
      <c r="K29" s="115">
        <v>0</v>
      </c>
      <c r="L29" s="115">
        <f>G29</f>
        <v>31.3871396495</v>
      </c>
      <c r="M29" s="115">
        <v>0</v>
      </c>
      <c r="N29" s="115">
        <v>0</v>
      </c>
      <c r="O29" s="23">
        <v>0</v>
      </c>
      <c r="P29" s="116">
        <v>0</v>
      </c>
      <c r="Q29" s="65">
        <v>0</v>
      </c>
      <c r="R29" s="23">
        <v>1</v>
      </c>
      <c r="S29" s="23">
        <v>2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18">
        <v>0</v>
      </c>
      <c r="AW29" s="118">
        <v>0</v>
      </c>
      <c r="AX29" s="118">
        <v>0</v>
      </c>
      <c r="AY29" s="118">
        <v>0</v>
      </c>
      <c r="AZ29" s="235"/>
      <c r="BA29" s="236">
        <f t="shared" si="2"/>
        <v>1</v>
      </c>
    </row>
    <row r="30" spans="1:53" s="26" customFormat="1" ht="21.75">
      <c r="A30" s="234" t="str">
        <f t="shared" si="1"/>
        <v>66 66 55 </v>
      </c>
      <c r="B30" s="62">
        <v>21</v>
      </c>
      <c r="C30" s="67" t="s">
        <v>140</v>
      </c>
      <c r="D30" s="81" t="s">
        <v>44</v>
      </c>
      <c r="E30" s="63" t="s">
        <v>119</v>
      </c>
      <c r="F30" s="114" t="s">
        <v>120</v>
      </c>
      <c r="G30" s="66">
        <v>44.2609192727</v>
      </c>
      <c r="H30" s="66">
        <v>44.2609192727</v>
      </c>
      <c r="I30" s="66">
        <v>0</v>
      </c>
      <c r="J30" s="23">
        <v>9</v>
      </c>
      <c r="K30" s="115">
        <v>44.2609192727</v>
      </c>
      <c r="L30" s="115">
        <v>0</v>
      </c>
      <c r="M30" s="115">
        <v>0</v>
      </c>
      <c r="N30" s="115">
        <v>0</v>
      </c>
      <c r="O30" s="23">
        <v>7</v>
      </c>
      <c r="P30" s="116">
        <v>26.56</v>
      </c>
      <c r="Q30" s="65">
        <v>60</v>
      </c>
      <c r="R30" s="23">
        <v>1</v>
      </c>
      <c r="S30" s="23">
        <v>2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26.56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18">
        <v>10</v>
      </c>
      <c r="AW30" s="118">
        <v>0</v>
      </c>
      <c r="AX30" s="118">
        <v>2</v>
      </c>
      <c r="AY30" s="118">
        <v>0</v>
      </c>
      <c r="AZ30" s="235"/>
      <c r="BA30" s="236">
        <f t="shared" si="2"/>
        <v>1</v>
      </c>
    </row>
    <row r="31" spans="1:53" s="26" customFormat="1" ht="21.75">
      <c r="A31" s="234" t="str">
        <f t="shared" si="1"/>
        <v>   </v>
      </c>
      <c r="B31" s="62">
        <v>22</v>
      </c>
      <c r="C31" s="67" t="s">
        <v>141</v>
      </c>
      <c r="D31" s="81" t="s">
        <v>44</v>
      </c>
      <c r="E31" s="63" t="s">
        <v>119</v>
      </c>
      <c r="F31" s="114" t="s">
        <v>120</v>
      </c>
      <c r="G31" s="66">
        <v>13.5273498838</v>
      </c>
      <c r="H31" s="66">
        <v>13.5273498838</v>
      </c>
      <c r="I31" s="66">
        <v>0</v>
      </c>
      <c r="J31" s="23">
        <v>1</v>
      </c>
      <c r="K31" s="115">
        <v>0</v>
      </c>
      <c r="L31" s="115">
        <v>13.5273498838</v>
      </c>
      <c r="M31" s="115">
        <v>0</v>
      </c>
      <c r="N31" s="115">
        <v>0</v>
      </c>
      <c r="O31" s="23">
        <v>2</v>
      </c>
      <c r="P31" s="116">
        <v>0</v>
      </c>
      <c r="Q31" s="65">
        <v>0</v>
      </c>
      <c r="R31" s="23">
        <v>1</v>
      </c>
      <c r="S31" s="23">
        <v>2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0</v>
      </c>
      <c r="AV31" s="118">
        <v>0</v>
      </c>
      <c r="AW31" s="118">
        <v>0</v>
      </c>
      <c r="AX31" s="118">
        <v>0</v>
      </c>
      <c r="AY31" s="118">
        <v>0</v>
      </c>
      <c r="AZ31" s="235"/>
      <c r="BA31" s="236">
        <f t="shared" si="2"/>
        <v>1</v>
      </c>
    </row>
    <row r="32" spans="1:53" s="26" customFormat="1" ht="21.75">
      <c r="A32" s="234" t="str">
        <f t="shared" si="1"/>
        <v>   </v>
      </c>
      <c r="B32" s="62">
        <v>23</v>
      </c>
      <c r="C32" s="67" t="s">
        <v>142</v>
      </c>
      <c r="D32" s="81" t="s">
        <v>44</v>
      </c>
      <c r="E32" s="63" t="s">
        <v>119</v>
      </c>
      <c r="F32" s="114" t="s">
        <v>120</v>
      </c>
      <c r="G32" s="66">
        <v>19.5753120031</v>
      </c>
      <c r="H32" s="66">
        <v>19.5753120031</v>
      </c>
      <c r="I32" s="66">
        <v>0</v>
      </c>
      <c r="J32" s="23">
        <v>1</v>
      </c>
      <c r="K32" s="115">
        <v>0</v>
      </c>
      <c r="L32" s="115">
        <v>12.67</v>
      </c>
      <c r="M32" s="115">
        <v>0</v>
      </c>
      <c r="N32" s="115">
        <v>0</v>
      </c>
      <c r="O32" s="23">
        <v>2</v>
      </c>
      <c r="P32" s="116">
        <v>0</v>
      </c>
      <c r="Q32" s="65">
        <v>0</v>
      </c>
      <c r="R32" s="23">
        <v>1</v>
      </c>
      <c r="S32" s="23">
        <v>2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  <c r="AT32" s="117">
        <v>0</v>
      </c>
      <c r="AU32" s="117">
        <v>0</v>
      </c>
      <c r="AV32" s="118">
        <v>0</v>
      </c>
      <c r="AW32" s="118">
        <v>0</v>
      </c>
      <c r="AX32" s="118">
        <v>0</v>
      </c>
      <c r="AY32" s="118">
        <v>0</v>
      </c>
      <c r="AZ32" s="235" t="s">
        <v>245</v>
      </c>
      <c r="BA32" s="236">
        <f t="shared" si="2"/>
        <v>1</v>
      </c>
    </row>
    <row r="33" spans="1:53" s="26" customFormat="1" ht="21.75">
      <c r="A33" s="234" t="str">
        <f t="shared" si="1"/>
        <v>   </v>
      </c>
      <c r="B33" s="62">
        <v>24</v>
      </c>
      <c r="C33" s="67" t="s">
        <v>143</v>
      </c>
      <c r="D33" s="81" t="s">
        <v>183</v>
      </c>
      <c r="E33" s="63" t="s">
        <v>119</v>
      </c>
      <c r="F33" s="114" t="s">
        <v>120</v>
      </c>
      <c r="G33" s="66">
        <v>4.77627242541</v>
      </c>
      <c r="H33" s="66">
        <v>4.77627242541</v>
      </c>
      <c r="I33" s="66">
        <v>0</v>
      </c>
      <c r="J33" s="23">
        <v>1</v>
      </c>
      <c r="K33" s="115">
        <v>2.33</v>
      </c>
      <c r="L33" s="115">
        <v>0</v>
      </c>
      <c r="M33" s="115">
        <v>0</v>
      </c>
      <c r="N33" s="115">
        <v>0</v>
      </c>
      <c r="O33" s="23">
        <v>2</v>
      </c>
      <c r="P33" s="116">
        <v>2.33</v>
      </c>
      <c r="Q33" s="65">
        <v>100</v>
      </c>
      <c r="R33" s="23">
        <v>1</v>
      </c>
      <c r="S33" s="23">
        <v>2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f>P33</f>
        <v>2.33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18">
        <v>0</v>
      </c>
      <c r="AW33" s="118">
        <v>0</v>
      </c>
      <c r="AX33" s="118">
        <v>2</v>
      </c>
      <c r="AY33" s="118">
        <v>0</v>
      </c>
      <c r="AZ33" s="235"/>
      <c r="BA33" s="236">
        <f t="shared" si="2"/>
        <v>1</v>
      </c>
    </row>
    <row r="34" spans="1:53" s="26" customFormat="1" ht="21.75">
      <c r="A34" s="234" t="str">
        <f t="shared" si="1"/>
        <v>  33 </v>
      </c>
      <c r="B34" s="62">
        <v>25</v>
      </c>
      <c r="C34" s="67" t="s">
        <v>144</v>
      </c>
      <c r="D34" s="81" t="s">
        <v>184</v>
      </c>
      <c r="E34" s="63" t="s">
        <v>119</v>
      </c>
      <c r="F34" s="114" t="s">
        <v>120</v>
      </c>
      <c r="G34" s="66">
        <v>2.66</v>
      </c>
      <c r="H34" s="66">
        <v>2.66</v>
      </c>
      <c r="I34" s="66">
        <v>0</v>
      </c>
      <c r="J34" s="23">
        <v>1</v>
      </c>
      <c r="K34" s="115">
        <v>2.6</v>
      </c>
      <c r="L34" s="115">
        <v>0</v>
      </c>
      <c r="M34" s="115">
        <v>0</v>
      </c>
      <c r="N34" s="115">
        <v>0</v>
      </c>
      <c r="O34" s="23">
        <v>7</v>
      </c>
      <c r="P34" s="116">
        <v>2.6</v>
      </c>
      <c r="Q34" s="65">
        <v>60</v>
      </c>
      <c r="R34" s="23">
        <v>1</v>
      </c>
      <c r="S34" s="23">
        <v>2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f>P34</f>
        <v>2.6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18">
        <v>0</v>
      </c>
      <c r="AW34" s="118">
        <v>0</v>
      </c>
      <c r="AX34" s="118">
        <v>2</v>
      </c>
      <c r="AY34" s="118">
        <v>0</v>
      </c>
      <c r="AZ34" s="235" t="s">
        <v>245</v>
      </c>
      <c r="BA34" s="236">
        <f t="shared" si="2"/>
        <v>1</v>
      </c>
    </row>
    <row r="35" spans="1:53" s="26" customFormat="1" ht="21.75">
      <c r="A35" s="234" t="str">
        <f t="shared" si="1"/>
        <v>   </v>
      </c>
      <c r="B35" s="62">
        <v>26</v>
      </c>
      <c r="C35" s="67" t="s">
        <v>145</v>
      </c>
      <c r="D35" s="81" t="s">
        <v>185</v>
      </c>
      <c r="E35" s="63" t="s">
        <v>119</v>
      </c>
      <c r="F35" s="114" t="s">
        <v>120</v>
      </c>
      <c r="G35" s="66">
        <v>11.5825824885</v>
      </c>
      <c r="H35" s="66">
        <v>11.5825824885</v>
      </c>
      <c r="I35" s="66">
        <v>0</v>
      </c>
      <c r="J35" s="23">
        <v>9</v>
      </c>
      <c r="K35" s="115">
        <v>11.5825824885</v>
      </c>
      <c r="L35" s="115">
        <v>0</v>
      </c>
      <c r="M35" s="115">
        <v>0</v>
      </c>
      <c r="N35" s="115">
        <v>0</v>
      </c>
      <c r="O35" s="23">
        <v>7</v>
      </c>
      <c r="P35" s="64">
        <v>0</v>
      </c>
      <c r="Q35" s="65">
        <v>0</v>
      </c>
      <c r="R35" s="23">
        <v>1</v>
      </c>
      <c r="S35" s="23">
        <v>2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118">
        <v>0</v>
      </c>
      <c r="AW35" s="118">
        <v>0</v>
      </c>
      <c r="AX35" s="118">
        <v>2</v>
      </c>
      <c r="AY35" s="118">
        <v>0</v>
      </c>
      <c r="AZ35" s="235" t="s">
        <v>253</v>
      </c>
      <c r="BA35" s="236">
        <f t="shared" si="2"/>
        <v>1</v>
      </c>
    </row>
    <row r="36" spans="1:53" s="26" customFormat="1" ht="21.75">
      <c r="A36" s="234" t="str">
        <f t="shared" si="1"/>
        <v>   </v>
      </c>
      <c r="B36" s="62">
        <v>27</v>
      </c>
      <c r="C36" s="67" t="s">
        <v>146</v>
      </c>
      <c r="D36" s="81" t="s">
        <v>186</v>
      </c>
      <c r="E36" s="63" t="s">
        <v>119</v>
      </c>
      <c r="F36" s="114" t="s">
        <v>120</v>
      </c>
      <c r="G36" s="66">
        <v>2.47894589885</v>
      </c>
      <c r="H36" s="66">
        <v>2.47894589885</v>
      </c>
      <c r="I36" s="66">
        <v>0</v>
      </c>
      <c r="J36" s="23">
        <v>9</v>
      </c>
      <c r="K36" s="115">
        <v>2.47894589885</v>
      </c>
      <c r="L36" s="115">
        <v>0</v>
      </c>
      <c r="M36" s="115">
        <v>0</v>
      </c>
      <c r="N36" s="115">
        <v>0</v>
      </c>
      <c r="O36" s="23">
        <v>7</v>
      </c>
      <c r="P36" s="64">
        <v>0</v>
      </c>
      <c r="Q36" s="65">
        <v>0</v>
      </c>
      <c r="R36" s="23">
        <v>1</v>
      </c>
      <c r="S36" s="23">
        <v>2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118">
        <v>0</v>
      </c>
      <c r="AW36" s="118">
        <v>0</v>
      </c>
      <c r="AX36" s="118">
        <v>2</v>
      </c>
      <c r="AY36" s="118">
        <v>0</v>
      </c>
      <c r="AZ36" s="235" t="s">
        <v>253</v>
      </c>
      <c r="BA36" s="236">
        <f t="shared" si="2"/>
        <v>1</v>
      </c>
    </row>
    <row r="37" spans="1:53" s="26" customFormat="1" ht="21.75">
      <c r="A37" s="234" t="str">
        <f t="shared" si="1"/>
        <v>   </v>
      </c>
      <c r="B37" s="62">
        <v>28</v>
      </c>
      <c r="C37" s="67" t="s">
        <v>147</v>
      </c>
      <c r="D37" s="81" t="s">
        <v>187</v>
      </c>
      <c r="E37" s="63" t="s">
        <v>119</v>
      </c>
      <c r="F37" s="114" t="s">
        <v>120</v>
      </c>
      <c r="G37" s="66">
        <v>25.1623645707</v>
      </c>
      <c r="H37" s="66">
        <v>25.1623645707</v>
      </c>
      <c r="I37" s="66">
        <v>0</v>
      </c>
      <c r="J37" s="23">
        <v>9</v>
      </c>
      <c r="K37" s="115">
        <v>25.1623645707</v>
      </c>
      <c r="L37" s="115">
        <v>0</v>
      </c>
      <c r="M37" s="115">
        <v>0</v>
      </c>
      <c r="N37" s="115">
        <v>0</v>
      </c>
      <c r="O37" s="23">
        <v>3</v>
      </c>
      <c r="P37" s="64">
        <v>0</v>
      </c>
      <c r="Q37" s="65">
        <v>0</v>
      </c>
      <c r="R37" s="23">
        <v>1</v>
      </c>
      <c r="S37" s="23">
        <v>2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118">
        <v>0</v>
      </c>
      <c r="AW37" s="118">
        <v>0</v>
      </c>
      <c r="AX37" s="118">
        <v>2</v>
      </c>
      <c r="AY37" s="118">
        <v>0</v>
      </c>
      <c r="AZ37" s="235" t="s">
        <v>253</v>
      </c>
      <c r="BA37" s="236">
        <f t="shared" si="2"/>
        <v>1</v>
      </c>
    </row>
    <row r="38" spans="1:53" s="26" customFormat="1" ht="21.75">
      <c r="A38" s="234" t="str">
        <f t="shared" si="1"/>
        <v>66 66 55 </v>
      </c>
      <c r="B38" s="62">
        <v>29</v>
      </c>
      <c r="C38" s="67" t="s">
        <v>148</v>
      </c>
      <c r="D38" s="81" t="s">
        <v>188</v>
      </c>
      <c r="E38" s="63" t="s">
        <v>119</v>
      </c>
      <c r="F38" s="114" t="s">
        <v>120</v>
      </c>
      <c r="G38" s="66">
        <v>3.47525240679</v>
      </c>
      <c r="H38" s="66">
        <v>3.47525240679</v>
      </c>
      <c r="I38" s="66">
        <v>0</v>
      </c>
      <c r="J38" s="23">
        <v>9</v>
      </c>
      <c r="K38" s="115">
        <v>3.47525240679</v>
      </c>
      <c r="L38" s="115">
        <v>0</v>
      </c>
      <c r="M38" s="115">
        <v>0</v>
      </c>
      <c r="N38" s="115">
        <v>0</v>
      </c>
      <c r="O38" s="23">
        <v>3</v>
      </c>
      <c r="P38" s="116">
        <v>3.47525240679</v>
      </c>
      <c r="Q38" s="65">
        <v>100</v>
      </c>
      <c r="R38" s="23">
        <v>1</v>
      </c>
      <c r="S38" s="23">
        <v>2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f>P38</f>
        <v>3.47525240679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0</v>
      </c>
      <c r="AV38" s="118">
        <v>0</v>
      </c>
      <c r="AW38" s="118">
        <v>0</v>
      </c>
      <c r="AX38" s="118">
        <v>2</v>
      </c>
      <c r="AY38" s="118">
        <v>0</v>
      </c>
      <c r="AZ38" s="235"/>
      <c r="BA38" s="236">
        <f t="shared" si="2"/>
        <v>1</v>
      </c>
    </row>
    <row r="39" spans="1:53" s="26" customFormat="1" ht="21.75">
      <c r="A39" s="234" t="str">
        <f t="shared" si="1"/>
        <v>66 66 55 </v>
      </c>
      <c r="B39" s="62">
        <v>30</v>
      </c>
      <c r="C39" s="67" t="s">
        <v>149</v>
      </c>
      <c r="D39" s="81" t="s">
        <v>189</v>
      </c>
      <c r="E39" s="63" t="s">
        <v>119</v>
      </c>
      <c r="F39" s="114" t="s">
        <v>120</v>
      </c>
      <c r="G39" s="66">
        <v>2.95981089597</v>
      </c>
      <c r="H39" s="66">
        <v>2.95981089597</v>
      </c>
      <c r="I39" s="66">
        <v>0</v>
      </c>
      <c r="J39" s="23">
        <v>9</v>
      </c>
      <c r="K39" s="115">
        <v>2.95981089597</v>
      </c>
      <c r="L39" s="115">
        <v>0</v>
      </c>
      <c r="M39" s="115">
        <v>0</v>
      </c>
      <c r="N39" s="115">
        <v>0</v>
      </c>
      <c r="O39" s="23">
        <v>7</v>
      </c>
      <c r="P39" s="116">
        <v>1.78</v>
      </c>
      <c r="Q39" s="65">
        <v>60</v>
      </c>
      <c r="R39" s="23">
        <v>1</v>
      </c>
      <c r="S39" s="23">
        <v>2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1.78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0</v>
      </c>
      <c r="AV39" s="118">
        <v>0</v>
      </c>
      <c r="AW39" s="118">
        <v>0</v>
      </c>
      <c r="AX39" s="118">
        <v>2</v>
      </c>
      <c r="AY39" s="118">
        <v>0</v>
      </c>
      <c r="AZ39" s="235"/>
      <c r="BA39" s="236">
        <f t="shared" si="2"/>
        <v>1</v>
      </c>
    </row>
    <row r="40" spans="1:53" s="26" customFormat="1" ht="21.75">
      <c r="A40" s="234" t="str">
        <f t="shared" si="1"/>
        <v>   </v>
      </c>
      <c r="B40" s="62">
        <v>31</v>
      </c>
      <c r="C40" s="67" t="s">
        <v>150</v>
      </c>
      <c r="D40" s="81" t="s">
        <v>190</v>
      </c>
      <c r="E40" s="63" t="s">
        <v>119</v>
      </c>
      <c r="F40" s="114" t="s">
        <v>120</v>
      </c>
      <c r="G40" s="66">
        <v>2.3212479509</v>
      </c>
      <c r="H40" s="66">
        <v>2.3212479509</v>
      </c>
      <c r="I40" s="66">
        <v>0</v>
      </c>
      <c r="J40" s="23">
        <v>1</v>
      </c>
      <c r="K40" s="115">
        <v>4.57</v>
      </c>
      <c r="L40" s="115">
        <v>0</v>
      </c>
      <c r="M40" s="115">
        <v>0</v>
      </c>
      <c r="N40" s="115">
        <v>0</v>
      </c>
      <c r="O40" s="23">
        <v>5</v>
      </c>
      <c r="P40" s="116">
        <v>4.57</v>
      </c>
      <c r="Q40" s="65">
        <v>100</v>
      </c>
      <c r="R40" s="23">
        <v>1</v>
      </c>
      <c r="S40" s="23">
        <v>2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f>P40</f>
        <v>4.57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  <c r="AS40" s="117">
        <v>0</v>
      </c>
      <c r="AT40" s="117">
        <v>0</v>
      </c>
      <c r="AU40" s="117">
        <v>0</v>
      </c>
      <c r="AV40" s="118">
        <v>0</v>
      </c>
      <c r="AW40" s="118">
        <v>0</v>
      </c>
      <c r="AX40" s="118">
        <v>2</v>
      </c>
      <c r="AY40" s="118">
        <v>0</v>
      </c>
      <c r="AZ40" s="235"/>
      <c r="BA40" s="236">
        <f t="shared" si="2"/>
        <v>1</v>
      </c>
    </row>
    <row r="41" spans="1:53" s="26" customFormat="1" ht="21.75">
      <c r="A41" s="234" t="str">
        <f t="shared" si="1"/>
        <v>66 66 55 </v>
      </c>
      <c r="B41" s="62">
        <v>32</v>
      </c>
      <c r="C41" s="67" t="s">
        <v>151</v>
      </c>
      <c r="D41" s="81" t="s">
        <v>191</v>
      </c>
      <c r="E41" s="63" t="s">
        <v>119</v>
      </c>
      <c r="F41" s="114" t="s">
        <v>120</v>
      </c>
      <c r="G41" s="66">
        <v>8.54905513212</v>
      </c>
      <c r="H41" s="66">
        <v>8.54905513212</v>
      </c>
      <c r="I41" s="66">
        <v>0</v>
      </c>
      <c r="J41" s="23">
        <v>9</v>
      </c>
      <c r="K41" s="115">
        <v>8.54905513212</v>
      </c>
      <c r="L41" s="115">
        <v>0</v>
      </c>
      <c r="M41" s="115">
        <v>0</v>
      </c>
      <c r="N41" s="115">
        <v>0</v>
      </c>
      <c r="O41" s="23">
        <v>4</v>
      </c>
      <c r="P41" s="116">
        <v>8.54905513212</v>
      </c>
      <c r="Q41" s="65">
        <v>100</v>
      </c>
      <c r="R41" s="23">
        <v>1</v>
      </c>
      <c r="S41" s="23">
        <v>2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f>P41</f>
        <v>8.54905513212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  <c r="AS41" s="117">
        <v>0</v>
      </c>
      <c r="AT41" s="117">
        <v>0</v>
      </c>
      <c r="AU41" s="117">
        <v>0</v>
      </c>
      <c r="AV41" s="118">
        <v>0</v>
      </c>
      <c r="AW41" s="118">
        <v>0</v>
      </c>
      <c r="AX41" s="118">
        <v>2</v>
      </c>
      <c r="AY41" s="118">
        <v>0</v>
      </c>
      <c r="AZ41" s="235"/>
      <c r="BA41" s="236">
        <f t="shared" si="2"/>
        <v>1</v>
      </c>
    </row>
    <row r="42" spans="1:53" s="26" customFormat="1" ht="21.75">
      <c r="A42" s="234" t="str">
        <f t="shared" si="1"/>
        <v>   </v>
      </c>
      <c r="B42" s="62">
        <v>33</v>
      </c>
      <c r="C42" s="67" t="s">
        <v>152</v>
      </c>
      <c r="D42" s="81" t="s">
        <v>192</v>
      </c>
      <c r="E42" s="63" t="s">
        <v>119</v>
      </c>
      <c r="F42" s="114" t="s">
        <v>120</v>
      </c>
      <c r="G42" s="66">
        <v>18.4774839084</v>
      </c>
      <c r="H42" s="66">
        <v>18.4774839084</v>
      </c>
      <c r="I42" s="66">
        <v>0</v>
      </c>
      <c r="J42" s="23">
        <v>1</v>
      </c>
      <c r="K42" s="115">
        <v>18.4774839084</v>
      </c>
      <c r="L42" s="115">
        <v>0</v>
      </c>
      <c r="M42" s="115">
        <v>0</v>
      </c>
      <c r="N42" s="115">
        <v>0</v>
      </c>
      <c r="O42" s="23">
        <v>3</v>
      </c>
      <c r="P42" s="116">
        <v>18.4774839084</v>
      </c>
      <c r="Q42" s="65">
        <v>100</v>
      </c>
      <c r="R42" s="23">
        <v>1</v>
      </c>
      <c r="S42" s="23">
        <v>2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f>P42</f>
        <v>18.4774839084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18">
        <v>20</v>
      </c>
      <c r="AW42" s="118">
        <v>0</v>
      </c>
      <c r="AX42" s="118">
        <v>2</v>
      </c>
      <c r="AY42" s="118">
        <v>0</v>
      </c>
      <c r="AZ42" s="235"/>
      <c r="BA42" s="236">
        <f t="shared" si="2"/>
        <v>1</v>
      </c>
    </row>
    <row r="43" spans="1:53" s="26" customFormat="1" ht="21.75">
      <c r="A43" s="234" t="str">
        <f t="shared" si="1"/>
        <v>   </v>
      </c>
      <c r="B43" s="62">
        <v>34</v>
      </c>
      <c r="C43" s="67" t="s">
        <v>153</v>
      </c>
      <c r="D43" s="81" t="s">
        <v>193</v>
      </c>
      <c r="E43" s="63" t="s">
        <v>119</v>
      </c>
      <c r="F43" s="114" t="s">
        <v>120</v>
      </c>
      <c r="G43" s="66">
        <v>23.9146667571</v>
      </c>
      <c r="H43" s="66">
        <v>23.9146667571</v>
      </c>
      <c r="I43" s="66">
        <v>0</v>
      </c>
      <c r="J43" s="23">
        <v>1</v>
      </c>
      <c r="K43" s="115">
        <v>24.63</v>
      </c>
      <c r="L43" s="115">
        <v>0</v>
      </c>
      <c r="M43" s="115">
        <v>0</v>
      </c>
      <c r="N43" s="115">
        <v>0</v>
      </c>
      <c r="O43" s="23">
        <v>5</v>
      </c>
      <c r="P43" s="116">
        <v>24.63</v>
      </c>
      <c r="Q43" s="65">
        <v>100</v>
      </c>
      <c r="R43" s="23">
        <v>1</v>
      </c>
      <c r="S43" s="23">
        <v>2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f>P43</f>
        <v>24.63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8">
        <v>20</v>
      </c>
      <c r="AW43" s="118">
        <v>0</v>
      </c>
      <c r="AX43" s="118">
        <v>2</v>
      </c>
      <c r="AY43" s="118">
        <v>0</v>
      </c>
      <c r="AZ43" s="235"/>
      <c r="BA43" s="236">
        <f t="shared" si="2"/>
        <v>1</v>
      </c>
    </row>
    <row r="44" spans="1:53" s="26" customFormat="1" ht="21.75">
      <c r="A44" s="234" t="str">
        <f t="shared" si="1"/>
        <v>   </v>
      </c>
      <c r="B44" s="62">
        <v>35</v>
      </c>
      <c r="C44" s="67" t="s">
        <v>154</v>
      </c>
      <c r="D44" s="81" t="s">
        <v>194</v>
      </c>
      <c r="E44" s="63" t="s">
        <v>119</v>
      </c>
      <c r="F44" s="114" t="s">
        <v>120</v>
      </c>
      <c r="G44" s="66">
        <v>9.78811651094</v>
      </c>
      <c r="H44" s="66">
        <v>9.78811651094</v>
      </c>
      <c r="I44" s="66">
        <v>0</v>
      </c>
      <c r="J44" s="23">
        <v>1</v>
      </c>
      <c r="K44" s="115">
        <v>36.83</v>
      </c>
      <c r="L44" s="115">
        <v>0</v>
      </c>
      <c r="M44" s="115">
        <v>0</v>
      </c>
      <c r="N44" s="115">
        <v>0</v>
      </c>
      <c r="O44" s="23">
        <v>3</v>
      </c>
      <c r="P44" s="116">
        <v>36.83</v>
      </c>
      <c r="Q44" s="65">
        <v>100</v>
      </c>
      <c r="R44" s="23">
        <v>1</v>
      </c>
      <c r="S44" s="23">
        <v>2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f>P44</f>
        <v>36.83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18">
        <v>0</v>
      </c>
      <c r="AW44" s="118">
        <v>0</v>
      </c>
      <c r="AX44" s="118">
        <v>2</v>
      </c>
      <c r="AY44" s="118">
        <v>0</v>
      </c>
      <c r="AZ44" s="235" t="s">
        <v>243</v>
      </c>
      <c r="BA44" s="236">
        <f t="shared" si="2"/>
        <v>1</v>
      </c>
    </row>
    <row r="45" spans="1:53" s="26" customFormat="1" ht="21.75">
      <c r="A45" s="234" t="str">
        <f t="shared" si="1"/>
        <v>  33 </v>
      </c>
      <c r="B45" s="62">
        <v>36</v>
      </c>
      <c r="C45" s="67" t="s">
        <v>155</v>
      </c>
      <c r="D45" s="81" t="s">
        <v>195</v>
      </c>
      <c r="E45" s="63" t="s">
        <v>119</v>
      </c>
      <c r="F45" s="114" t="s">
        <v>120</v>
      </c>
      <c r="G45" s="66">
        <v>6.02686978411</v>
      </c>
      <c r="H45" s="66">
        <v>6.02686978411</v>
      </c>
      <c r="I45" s="66">
        <v>0</v>
      </c>
      <c r="J45" s="23">
        <v>1</v>
      </c>
      <c r="K45" s="115">
        <v>6.56</v>
      </c>
      <c r="L45" s="115">
        <v>0</v>
      </c>
      <c r="M45" s="115">
        <v>0</v>
      </c>
      <c r="N45" s="115">
        <v>0</v>
      </c>
      <c r="O45" s="23">
        <v>7</v>
      </c>
      <c r="P45" s="116">
        <v>6.56</v>
      </c>
      <c r="Q45" s="65">
        <v>60</v>
      </c>
      <c r="R45" s="23">
        <v>1</v>
      </c>
      <c r="S45" s="23">
        <v>2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f>P45</f>
        <v>6.56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  <c r="AS45" s="117">
        <v>0</v>
      </c>
      <c r="AT45" s="117">
        <v>0</v>
      </c>
      <c r="AU45" s="117">
        <v>0</v>
      </c>
      <c r="AV45" s="118">
        <v>0</v>
      </c>
      <c r="AW45" s="118">
        <v>0</v>
      </c>
      <c r="AX45" s="118">
        <v>2</v>
      </c>
      <c r="AY45" s="118">
        <v>0</v>
      </c>
      <c r="AZ45" s="235"/>
      <c r="BA45" s="236">
        <f t="shared" si="2"/>
        <v>1</v>
      </c>
    </row>
    <row r="46" spans="1:53" s="26" customFormat="1" ht="21.75">
      <c r="A46" s="234" t="str">
        <f t="shared" si="1"/>
        <v>  33 </v>
      </c>
      <c r="B46" s="62">
        <v>37</v>
      </c>
      <c r="C46" s="67" t="s">
        <v>156</v>
      </c>
      <c r="D46" s="81" t="s">
        <v>196</v>
      </c>
      <c r="E46" s="63" t="s">
        <v>119</v>
      </c>
      <c r="F46" s="114" t="s">
        <v>120</v>
      </c>
      <c r="G46" s="66">
        <v>7.32530620419</v>
      </c>
      <c r="H46" s="66">
        <v>7.32530620419</v>
      </c>
      <c r="I46" s="66">
        <v>0</v>
      </c>
      <c r="J46" s="23">
        <v>1</v>
      </c>
      <c r="K46" s="115">
        <v>7.32530620419</v>
      </c>
      <c r="L46" s="115">
        <v>0</v>
      </c>
      <c r="M46" s="115">
        <v>0</v>
      </c>
      <c r="N46" s="115">
        <v>0</v>
      </c>
      <c r="O46" s="23">
        <v>7</v>
      </c>
      <c r="P46" s="116">
        <v>4.398</v>
      </c>
      <c r="Q46" s="65">
        <v>60</v>
      </c>
      <c r="R46" s="23">
        <v>1</v>
      </c>
      <c r="S46" s="23">
        <v>2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f>P46</f>
        <v>4.398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  <c r="AS46" s="117">
        <v>0</v>
      </c>
      <c r="AT46" s="117">
        <v>0</v>
      </c>
      <c r="AU46" s="117">
        <v>0</v>
      </c>
      <c r="AV46" s="118">
        <v>0</v>
      </c>
      <c r="AW46" s="118">
        <v>0</v>
      </c>
      <c r="AX46" s="118">
        <v>2</v>
      </c>
      <c r="AY46" s="118">
        <v>0</v>
      </c>
      <c r="AZ46" s="235"/>
      <c r="BA46" s="236">
        <f t="shared" si="2"/>
        <v>1</v>
      </c>
    </row>
    <row r="47" spans="1:53" s="26" customFormat="1" ht="21.75">
      <c r="A47" s="234" t="str">
        <f t="shared" si="1"/>
        <v>   </v>
      </c>
      <c r="B47" s="62">
        <v>38</v>
      </c>
      <c r="C47" s="67" t="s">
        <v>157</v>
      </c>
      <c r="D47" s="81" t="s">
        <v>197</v>
      </c>
      <c r="E47" s="63" t="s">
        <v>119</v>
      </c>
      <c r="F47" s="114" t="s">
        <v>120</v>
      </c>
      <c r="G47" s="66">
        <v>35.0446573449</v>
      </c>
      <c r="H47" s="66">
        <v>35.0446573449</v>
      </c>
      <c r="I47" s="66">
        <v>0</v>
      </c>
      <c r="J47" s="23">
        <v>1</v>
      </c>
      <c r="K47" s="115">
        <v>35.0446573449</v>
      </c>
      <c r="L47" s="115">
        <v>0</v>
      </c>
      <c r="M47" s="115">
        <v>0</v>
      </c>
      <c r="N47" s="115">
        <v>0</v>
      </c>
      <c r="O47" s="23">
        <v>4</v>
      </c>
      <c r="P47" s="116">
        <v>35.0446573449</v>
      </c>
      <c r="Q47" s="65">
        <v>100</v>
      </c>
      <c r="R47" s="23">
        <v>1</v>
      </c>
      <c r="S47" s="23">
        <v>2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f>P47</f>
        <v>35.0446573449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  <c r="AT47" s="117">
        <v>0</v>
      </c>
      <c r="AU47" s="117">
        <v>0</v>
      </c>
      <c r="AV47" s="118">
        <v>0</v>
      </c>
      <c r="AW47" s="118">
        <v>0</v>
      </c>
      <c r="AX47" s="118">
        <v>2</v>
      </c>
      <c r="AY47" s="118">
        <v>0</v>
      </c>
      <c r="AZ47" s="235"/>
      <c r="BA47" s="236">
        <f t="shared" si="2"/>
        <v>1</v>
      </c>
    </row>
    <row r="48" spans="1:53" s="26" customFormat="1" ht="21.75">
      <c r="A48" s="234" t="str">
        <f t="shared" si="1"/>
        <v>   </v>
      </c>
      <c r="B48" s="62">
        <v>39</v>
      </c>
      <c r="C48" s="67" t="s">
        <v>158</v>
      </c>
      <c r="D48" s="81" t="s">
        <v>198</v>
      </c>
      <c r="E48" s="63" t="s">
        <v>119</v>
      </c>
      <c r="F48" s="114" t="s">
        <v>120</v>
      </c>
      <c r="G48" s="66">
        <v>17.4349849997</v>
      </c>
      <c r="H48" s="66">
        <v>17.4349849997</v>
      </c>
      <c r="I48" s="66">
        <v>0</v>
      </c>
      <c r="J48" s="23">
        <v>1</v>
      </c>
      <c r="K48" s="115">
        <v>27.01</v>
      </c>
      <c r="L48" s="115">
        <v>0</v>
      </c>
      <c r="M48" s="115">
        <v>0</v>
      </c>
      <c r="N48" s="115">
        <v>0</v>
      </c>
      <c r="O48" s="23">
        <v>3</v>
      </c>
      <c r="P48" s="116">
        <v>27.01</v>
      </c>
      <c r="Q48" s="65">
        <v>100</v>
      </c>
      <c r="R48" s="23">
        <v>1</v>
      </c>
      <c r="S48" s="23">
        <v>2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f>P48</f>
        <v>27.01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18">
        <v>0</v>
      </c>
      <c r="AW48" s="118">
        <v>0</v>
      </c>
      <c r="AX48" s="118">
        <v>2</v>
      </c>
      <c r="AY48" s="118">
        <v>0</v>
      </c>
      <c r="AZ48" s="235"/>
      <c r="BA48" s="236">
        <f t="shared" si="2"/>
        <v>1</v>
      </c>
    </row>
    <row r="49" spans="1:53" s="26" customFormat="1" ht="21.75">
      <c r="A49" s="234" t="str">
        <f t="shared" si="1"/>
        <v>   </v>
      </c>
      <c r="B49" s="62">
        <v>40</v>
      </c>
      <c r="C49" s="67" t="s">
        <v>159</v>
      </c>
      <c r="D49" s="81" t="s">
        <v>199</v>
      </c>
      <c r="E49" s="63" t="s">
        <v>119</v>
      </c>
      <c r="F49" s="114" t="s">
        <v>120</v>
      </c>
      <c r="G49" s="66">
        <v>37.0330933321</v>
      </c>
      <c r="H49" s="66">
        <v>37.0330933321</v>
      </c>
      <c r="I49" s="66">
        <v>0</v>
      </c>
      <c r="J49" s="23">
        <v>1</v>
      </c>
      <c r="K49" s="115">
        <v>34.86</v>
      </c>
      <c r="L49" s="115">
        <v>0</v>
      </c>
      <c r="M49" s="115">
        <v>0</v>
      </c>
      <c r="N49" s="115">
        <v>0</v>
      </c>
      <c r="O49" s="23">
        <v>6</v>
      </c>
      <c r="P49" s="116">
        <v>34.86</v>
      </c>
      <c r="Q49" s="65">
        <v>100</v>
      </c>
      <c r="R49" s="23">
        <v>1</v>
      </c>
      <c r="S49" s="23">
        <v>2</v>
      </c>
      <c r="T49" s="117">
        <v>0</v>
      </c>
      <c r="U49" s="117">
        <v>0</v>
      </c>
      <c r="V49" s="117">
        <v>0</v>
      </c>
      <c r="W49" s="117">
        <v>0</v>
      </c>
      <c r="X49" s="117">
        <f>P49</f>
        <v>34.86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  <c r="AS49" s="117">
        <v>0</v>
      </c>
      <c r="AT49" s="117">
        <v>0</v>
      </c>
      <c r="AU49" s="117">
        <v>0</v>
      </c>
      <c r="AV49" s="118">
        <v>0</v>
      </c>
      <c r="AW49" s="118">
        <v>0</v>
      </c>
      <c r="AX49" s="118">
        <v>2</v>
      </c>
      <c r="AY49" s="118">
        <v>0</v>
      </c>
      <c r="AZ49" s="235" t="s">
        <v>245</v>
      </c>
      <c r="BA49" s="236">
        <f t="shared" si="2"/>
        <v>1</v>
      </c>
    </row>
    <row r="50" spans="1:53" s="26" customFormat="1" ht="21.75">
      <c r="A50" s="234" t="str">
        <f t="shared" si="1"/>
        <v>   </v>
      </c>
      <c r="B50" s="62">
        <v>41</v>
      </c>
      <c r="C50" s="67" t="s">
        <v>160</v>
      </c>
      <c r="D50" s="81" t="s">
        <v>200</v>
      </c>
      <c r="E50" s="63" t="s">
        <v>119</v>
      </c>
      <c r="F50" s="114" t="s">
        <v>120</v>
      </c>
      <c r="G50" s="66">
        <v>24.6427914282</v>
      </c>
      <c r="H50" s="66">
        <v>24.6427914282</v>
      </c>
      <c r="I50" s="66">
        <v>0</v>
      </c>
      <c r="J50" s="23">
        <v>1</v>
      </c>
      <c r="K50" s="115">
        <v>22.74</v>
      </c>
      <c r="L50" s="115">
        <v>0</v>
      </c>
      <c r="M50" s="115">
        <v>0</v>
      </c>
      <c r="N50" s="115">
        <v>0</v>
      </c>
      <c r="O50" s="23">
        <v>6</v>
      </c>
      <c r="P50" s="116">
        <v>22.74</v>
      </c>
      <c r="Q50" s="65">
        <v>100</v>
      </c>
      <c r="R50" s="23">
        <v>1</v>
      </c>
      <c r="S50" s="23">
        <v>2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f>P50</f>
        <v>22.74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7">
        <v>0</v>
      </c>
      <c r="AV50" s="118">
        <v>10</v>
      </c>
      <c r="AW50" s="118">
        <v>0</v>
      </c>
      <c r="AX50" s="118">
        <v>2</v>
      </c>
      <c r="AY50" s="118">
        <v>0</v>
      </c>
      <c r="AZ50" s="235"/>
      <c r="BA50" s="236">
        <f t="shared" si="2"/>
        <v>1</v>
      </c>
    </row>
    <row r="51" spans="1:53" s="26" customFormat="1" ht="21.75">
      <c r="A51" s="234" t="str">
        <f t="shared" si="1"/>
        <v>   </v>
      </c>
      <c r="B51" s="62">
        <v>42</v>
      </c>
      <c r="C51" s="67" t="s">
        <v>161</v>
      </c>
      <c r="D51" s="81" t="s">
        <v>201</v>
      </c>
      <c r="E51" s="63" t="s">
        <v>119</v>
      </c>
      <c r="F51" s="114" t="s">
        <v>120</v>
      </c>
      <c r="G51" s="66">
        <v>19.393733433</v>
      </c>
      <c r="H51" s="66">
        <v>19.393733433</v>
      </c>
      <c r="I51" s="66">
        <v>0</v>
      </c>
      <c r="J51" s="23">
        <v>1</v>
      </c>
      <c r="K51" s="115">
        <v>17.04</v>
      </c>
      <c r="L51" s="115">
        <v>0</v>
      </c>
      <c r="M51" s="115">
        <v>0</v>
      </c>
      <c r="N51" s="115">
        <v>0</v>
      </c>
      <c r="O51" s="23">
        <v>6</v>
      </c>
      <c r="P51" s="116">
        <v>17.04</v>
      </c>
      <c r="Q51" s="65">
        <v>100</v>
      </c>
      <c r="R51" s="23">
        <v>1</v>
      </c>
      <c r="S51" s="23">
        <v>2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f>P51</f>
        <v>17.04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  <c r="AS51" s="117">
        <v>0</v>
      </c>
      <c r="AT51" s="117">
        <v>0</v>
      </c>
      <c r="AU51" s="117">
        <v>0</v>
      </c>
      <c r="AV51" s="119">
        <v>10</v>
      </c>
      <c r="AW51" s="119">
        <v>0</v>
      </c>
      <c r="AX51" s="119">
        <v>2</v>
      </c>
      <c r="AY51" s="118">
        <v>0</v>
      </c>
      <c r="AZ51" s="235"/>
      <c r="BA51" s="236">
        <f t="shared" si="2"/>
        <v>1</v>
      </c>
    </row>
    <row r="52" spans="1:53" s="26" customFormat="1" ht="21.75">
      <c r="A52" s="234" t="str">
        <f t="shared" si="1"/>
        <v>   </v>
      </c>
      <c r="B52" s="62">
        <v>43</v>
      </c>
      <c r="C52" s="67" t="s">
        <v>162</v>
      </c>
      <c r="D52" s="81" t="s">
        <v>202</v>
      </c>
      <c r="E52" s="63" t="s">
        <v>119</v>
      </c>
      <c r="F52" s="114" t="s">
        <v>120</v>
      </c>
      <c r="G52" s="66">
        <v>18.5896839812</v>
      </c>
      <c r="H52" s="66">
        <v>18.5896839812</v>
      </c>
      <c r="I52" s="66">
        <v>0</v>
      </c>
      <c r="J52" s="23">
        <v>1</v>
      </c>
      <c r="K52" s="115">
        <v>20.255</v>
      </c>
      <c r="L52" s="115">
        <v>0</v>
      </c>
      <c r="M52" s="115">
        <v>0</v>
      </c>
      <c r="N52" s="115">
        <v>0</v>
      </c>
      <c r="O52" s="23">
        <v>4</v>
      </c>
      <c r="P52" s="116">
        <v>20.255</v>
      </c>
      <c r="Q52" s="65">
        <v>100</v>
      </c>
      <c r="R52" s="23">
        <v>1</v>
      </c>
      <c r="S52" s="23">
        <v>2</v>
      </c>
      <c r="T52" s="117">
        <v>0</v>
      </c>
      <c r="U52" s="117">
        <v>0</v>
      </c>
      <c r="V52" s="117">
        <v>0</v>
      </c>
      <c r="W52" s="117">
        <v>0</v>
      </c>
      <c r="X52" s="117">
        <f>P52</f>
        <v>20.255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  <c r="AT52" s="117">
        <v>0</v>
      </c>
      <c r="AU52" s="117">
        <v>0</v>
      </c>
      <c r="AV52" s="118">
        <v>0</v>
      </c>
      <c r="AW52" s="118">
        <v>0</v>
      </c>
      <c r="AX52" s="118">
        <v>2</v>
      </c>
      <c r="AY52" s="118">
        <v>0</v>
      </c>
      <c r="AZ52" s="235" t="s">
        <v>245</v>
      </c>
      <c r="BA52" s="236">
        <f t="shared" si="2"/>
        <v>1</v>
      </c>
    </row>
    <row r="53" spans="1:53" s="26" customFormat="1" ht="21.75">
      <c r="A53" s="234" t="str">
        <f t="shared" si="1"/>
        <v>   </v>
      </c>
      <c r="B53" s="62">
        <v>44</v>
      </c>
      <c r="C53" s="67" t="s">
        <v>163</v>
      </c>
      <c r="D53" s="81" t="s">
        <v>203</v>
      </c>
      <c r="E53" s="63" t="s">
        <v>119</v>
      </c>
      <c r="F53" s="114" t="s">
        <v>120</v>
      </c>
      <c r="G53" s="66">
        <v>18.0906094045</v>
      </c>
      <c r="H53" s="66">
        <v>18.0906094045</v>
      </c>
      <c r="I53" s="66">
        <v>0</v>
      </c>
      <c r="J53" s="23">
        <v>1</v>
      </c>
      <c r="K53" s="239">
        <v>19.265</v>
      </c>
      <c r="L53" s="115">
        <v>0</v>
      </c>
      <c r="M53" s="115">
        <v>0</v>
      </c>
      <c r="N53" s="115">
        <v>0</v>
      </c>
      <c r="O53" s="23">
        <v>3</v>
      </c>
      <c r="P53" s="240">
        <v>19.265</v>
      </c>
      <c r="Q53" s="65">
        <v>100</v>
      </c>
      <c r="R53" s="23">
        <v>1</v>
      </c>
      <c r="S53" s="23">
        <v>2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f>P53</f>
        <v>19.265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  <c r="AS53" s="117">
        <v>0</v>
      </c>
      <c r="AT53" s="117">
        <v>0</v>
      </c>
      <c r="AU53" s="117">
        <v>0</v>
      </c>
      <c r="AV53" s="118">
        <v>0</v>
      </c>
      <c r="AW53" s="118">
        <v>0</v>
      </c>
      <c r="AX53" s="118">
        <v>2</v>
      </c>
      <c r="AY53" s="118">
        <v>0</v>
      </c>
      <c r="AZ53" s="235"/>
      <c r="BA53" s="236">
        <f t="shared" si="2"/>
        <v>1</v>
      </c>
    </row>
    <row r="54" spans="1:53" s="26" customFormat="1" ht="21.75">
      <c r="A54" s="234" t="str">
        <f t="shared" si="1"/>
        <v>   </v>
      </c>
      <c r="B54" s="62">
        <v>45</v>
      </c>
      <c r="C54" s="67" t="s">
        <v>164</v>
      </c>
      <c r="D54" s="81" t="s">
        <v>204</v>
      </c>
      <c r="E54" s="63" t="s">
        <v>119</v>
      </c>
      <c r="F54" s="114" t="s">
        <v>120</v>
      </c>
      <c r="G54" s="66">
        <v>5.32593290528</v>
      </c>
      <c r="H54" s="66">
        <v>5.32593290528</v>
      </c>
      <c r="I54" s="66">
        <v>0</v>
      </c>
      <c r="J54" s="23">
        <v>1</v>
      </c>
      <c r="K54" s="115">
        <v>5.35</v>
      </c>
      <c r="L54" s="115">
        <v>0</v>
      </c>
      <c r="M54" s="115">
        <v>0</v>
      </c>
      <c r="N54" s="115">
        <v>0</v>
      </c>
      <c r="O54" s="23">
        <v>3</v>
      </c>
      <c r="P54" s="116">
        <v>5.35</v>
      </c>
      <c r="Q54" s="65">
        <v>100</v>
      </c>
      <c r="R54" s="23">
        <v>1</v>
      </c>
      <c r="S54" s="23">
        <v>2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f>P54</f>
        <v>5.35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  <c r="AS54" s="117">
        <v>0</v>
      </c>
      <c r="AT54" s="117">
        <v>0</v>
      </c>
      <c r="AU54" s="117">
        <v>0</v>
      </c>
      <c r="AV54" s="118">
        <v>0</v>
      </c>
      <c r="AW54" s="118">
        <v>0</v>
      </c>
      <c r="AX54" s="118">
        <v>2</v>
      </c>
      <c r="AY54" s="118">
        <v>0</v>
      </c>
      <c r="AZ54" s="235"/>
      <c r="BA54" s="236">
        <f t="shared" si="2"/>
        <v>1</v>
      </c>
    </row>
    <row r="55" spans="1:53" s="26" customFormat="1" ht="21.75">
      <c r="A55" s="234" t="str">
        <f t="shared" si="1"/>
        <v>   </v>
      </c>
      <c r="B55" s="62">
        <v>46</v>
      </c>
      <c r="C55" s="67" t="s">
        <v>165</v>
      </c>
      <c r="D55" s="81" t="s">
        <v>205</v>
      </c>
      <c r="E55" s="63" t="s">
        <v>119</v>
      </c>
      <c r="F55" s="114" t="s">
        <v>120</v>
      </c>
      <c r="G55" s="66">
        <v>18.231234408</v>
      </c>
      <c r="H55" s="66">
        <v>18.231234408</v>
      </c>
      <c r="I55" s="66">
        <v>0</v>
      </c>
      <c r="J55" s="23">
        <v>1</v>
      </c>
      <c r="K55" s="115">
        <v>19.13</v>
      </c>
      <c r="L55" s="115">
        <v>0</v>
      </c>
      <c r="M55" s="115">
        <v>0</v>
      </c>
      <c r="N55" s="115">
        <v>0</v>
      </c>
      <c r="O55" s="23">
        <v>4</v>
      </c>
      <c r="P55" s="116">
        <v>19.13</v>
      </c>
      <c r="Q55" s="65">
        <v>100</v>
      </c>
      <c r="R55" s="23">
        <v>2</v>
      </c>
      <c r="S55" s="23">
        <v>2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f>P55</f>
        <v>19.13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7">
        <v>0</v>
      </c>
      <c r="AQ55" s="117">
        <v>0</v>
      </c>
      <c r="AR55" s="117">
        <v>0</v>
      </c>
      <c r="AS55" s="117">
        <v>0</v>
      </c>
      <c r="AT55" s="117">
        <v>0</v>
      </c>
      <c r="AU55" s="117">
        <v>0</v>
      </c>
      <c r="AV55" s="118">
        <v>0</v>
      </c>
      <c r="AW55" s="118">
        <v>0</v>
      </c>
      <c r="AX55" s="118">
        <v>2</v>
      </c>
      <c r="AY55" s="118">
        <v>0</v>
      </c>
      <c r="AZ55" s="235" t="s">
        <v>244</v>
      </c>
      <c r="BA55" s="236">
        <f t="shared" si="2"/>
        <v>1</v>
      </c>
    </row>
    <row r="56" spans="1:53" s="26" customFormat="1" ht="21.75">
      <c r="A56" s="234" t="str">
        <f t="shared" si="1"/>
        <v>   </v>
      </c>
      <c r="B56" s="62">
        <v>47</v>
      </c>
      <c r="C56" s="67" t="s">
        <v>166</v>
      </c>
      <c r="D56" s="81" t="s">
        <v>206</v>
      </c>
      <c r="E56" s="63" t="s">
        <v>119</v>
      </c>
      <c r="F56" s="114" t="s">
        <v>120</v>
      </c>
      <c r="G56" s="66">
        <v>7.10530642619</v>
      </c>
      <c r="H56" s="66">
        <v>7.10530642619</v>
      </c>
      <c r="I56" s="66">
        <v>0</v>
      </c>
      <c r="J56" s="23">
        <v>1</v>
      </c>
      <c r="K56" s="115">
        <v>7.10530642619</v>
      </c>
      <c r="L56" s="115">
        <v>0</v>
      </c>
      <c r="M56" s="115">
        <v>0</v>
      </c>
      <c r="N56" s="115">
        <v>0</v>
      </c>
      <c r="O56" s="23">
        <v>4</v>
      </c>
      <c r="P56" s="116">
        <v>7.10530642619</v>
      </c>
      <c r="Q56" s="65">
        <v>100</v>
      </c>
      <c r="R56" s="23">
        <v>1</v>
      </c>
      <c r="S56" s="23">
        <v>2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f>P56</f>
        <v>7.10530642619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  <c r="AS56" s="117">
        <v>0</v>
      </c>
      <c r="AT56" s="117">
        <v>0</v>
      </c>
      <c r="AU56" s="117">
        <v>0</v>
      </c>
      <c r="AV56" s="118">
        <v>0</v>
      </c>
      <c r="AW56" s="118">
        <v>0</v>
      </c>
      <c r="AX56" s="118">
        <v>2</v>
      </c>
      <c r="AY56" s="118">
        <v>0</v>
      </c>
      <c r="AZ56" s="235"/>
      <c r="BA56" s="236">
        <f t="shared" si="2"/>
        <v>1</v>
      </c>
    </row>
    <row r="57" spans="1:53" s="26" customFormat="1" ht="21.75">
      <c r="A57" s="234" t="str">
        <f t="shared" si="1"/>
        <v>   </v>
      </c>
      <c r="B57" s="62">
        <v>48</v>
      </c>
      <c r="C57" s="67" t="s">
        <v>167</v>
      </c>
      <c r="D57" s="81" t="s">
        <v>207</v>
      </c>
      <c r="E57" s="63" t="s">
        <v>119</v>
      </c>
      <c r="F57" s="114" t="s">
        <v>120</v>
      </c>
      <c r="G57" s="66">
        <v>25.201540943</v>
      </c>
      <c r="H57" s="66">
        <v>25.201540943</v>
      </c>
      <c r="I57" s="66">
        <v>0</v>
      </c>
      <c r="J57" s="23">
        <v>1</v>
      </c>
      <c r="K57" s="115">
        <v>30.24</v>
      </c>
      <c r="L57" s="115">
        <v>0</v>
      </c>
      <c r="M57" s="115">
        <v>0</v>
      </c>
      <c r="N57" s="115">
        <v>0</v>
      </c>
      <c r="O57" s="23">
        <v>4</v>
      </c>
      <c r="P57" s="116">
        <v>30.24</v>
      </c>
      <c r="Q57" s="65">
        <v>100</v>
      </c>
      <c r="R57" s="23">
        <v>2</v>
      </c>
      <c r="S57" s="23">
        <v>2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f>P57</f>
        <v>30.24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  <c r="AS57" s="117">
        <v>0</v>
      </c>
      <c r="AT57" s="117">
        <v>0</v>
      </c>
      <c r="AU57" s="117">
        <v>0</v>
      </c>
      <c r="AV57" s="118">
        <v>20</v>
      </c>
      <c r="AW57" s="118">
        <v>0</v>
      </c>
      <c r="AX57" s="118">
        <v>2</v>
      </c>
      <c r="AY57" s="118">
        <v>0</v>
      </c>
      <c r="AZ57" s="235" t="s">
        <v>249</v>
      </c>
      <c r="BA57" s="236">
        <f t="shared" si="2"/>
        <v>1</v>
      </c>
    </row>
    <row r="58" spans="1:53" s="26" customFormat="1" ht="21.75">
      <c r="A58" s="234" t="str">
        <f t="shared" si="1"/>
        <v>   </v>
      </c>
      <c r="B58" s="62">
        <v>49</v>
      </c>
      <c r="C58" s="67" t="s">
        <v>168</v>
      </c>
      <c r="D58" s="81" t="s">
        <v>208</v>
      </c>
      <c r="E58" s="63" t="s">
        <v>119</v>
      </c>
      <c r="F58" s="114" t="s">
        <v>120</v>
      </c>
      <c r="G58" s="66">
        <v>20.0477954385</v>
      </c>
      <c r="H58" s="66">
        <v>20.0477954385</v>
      </c>
      <c r="I58" s="66">
        <v>0</v>
      </c>
      <c r="J58" s="23">
        <v>1</v>
      </c>
      <c r="K58" s="115">
        <v>57.01</v>
      </c>
      <c r="L58" s="115">
        <v>0</v>
      </c>
      <c r="M58" s="115">
        <v>0</v>
      </c>
      <c r="N58" s="115">
        <v>0</v>
      </c>
      <c r="O58" s="23">
        <v>5</v>
      </c>
      <c r="P58" s="116">
        <v>57.01</v>
      </c>
      <c r="Q58" s="65">
        <v>100</v>
      </c>
      <c r="R58" s="23">
        <v>1</v>
      </c>
      <c r="S58" s="23">
        <v>2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f>P58</f>
        <v>57.01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18">
        <v>20</v>
      </c>
      <c r="AW58" s="118">
        <v>0</v>
      </c>
      <c r="AX58" s="118">
        <v>2</v>
      </c>
      <c r="AY58" s="118">
        <v>0</v>
      </c>
      <c r="AZ58" s="235" t="s">
        <v>250</v>
      </c>
      <c r="BA58" s="236">
        <f t="shared" si="2"/>
        <v>1</v>
      </c>
    </row>
    <row r="59" spans="1:53" s="26" customFormat="1" ht="21.75">
      <c r="A59" s="234" t="str">
        <f t="shared" si="1"/>
        <v>66 66 55 </v>
      </c>
      <c r="B59" s="62">
        <v>50</v>
      </c>
      <c r="C59" s="67" t="s">
        <v>169</v>
      </c>
      <c r="D59" s="81" t="s">
        <v>209</v>
      </c>
      <c r="E59" s="63" t="s">
        <v>119</v>
      </c>
      <c r="F59" s="114" t="s">
        <v>120</v>
      </c>
      <c r="G59" s="66">
        <v>36.4068442602</v>
      </c>
      <c r="H59" s="66">
        <v>36.4068442602</v>
      </c>
      <c r="I59" s="66">
        <v>0</v>
      </c>
      <c r="J59" s="23">
        <v>2</v>
      </c>
      <c r="K59" s="115">
        <v>36.4068442602</v>
      </c>
      <c r="L59" s="115">
        <v>0</v>
      </c>
      <c r="M59" s="115">
        <v>0</v>
      </c>
      <c r="N59" s="115">
        <v>0</v>
      </c>
      <c r="O59" s="23">
        <v>5</v>
      </c>
      <c r="P59" s="116">
        <v>36.4068442602</v>
      </c>
      <c r="Q59" s="65">
        <v>100</v>
      </c>
      <c r="R59" s="23">
        <v>1</v>
      </c>
      <c r="S59" s="23">
        <v>2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f>P59</f>
        <v>36.4068442602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  <c r="AS59" s="117">
        <v>0</v>
      </c>
      <c r="AT59" s="117">
        <v>0</v>
      </c>
      <c r="AU59" s="117">
        <v>0</v>
      </c>
      <c r="AV59" s="118">
        <v>20</v>
      </c>
      <c r="AW59" s="118">
        <v>0</v>
      </c>
      <c r="AX59" s="118">
        <v>2</v>
      </c>
      <c r="AY59" s="118">
        <v>0</v>
      </c>
      <c r="AZ59" s="235"/>
      <c r="BA59" s="236">
        <f t="shared" si="2"/>
        <v>1</v>
      </c>
    </row>
    <row r="60" spans="1:53" s="26" customFormat="1" ht="21.75">
      <c r="A60" s="234" t="str">
        <f t="shared" si="1"/>
        <v>   </v>
      </c>
      <c r="B60" s="62">
        <v>51</v>
      </c>
      <c r="C60" s="67" t="s">
        <v>170</v>
      </c>
      <c r="D60" s="81" t="s">
        <v>210</v>
      </c>
      <c r="E60" s="63" t="s">
        <v>119</v>
      </c>
      <c r="F60" s="114" t="s">
        <v>120</v>
      </c>
      <c r="G60" s="66">
        <v>38.7790298333</v>
      </c>
      <c r="H60" s="66">
        <v>38.7790298333</v>
      </c>
      <c r="I60" s="66">
        <v>0</v>
      </c>
      <c r="J60" s="23">
        <v>1</v>
      </c>
      <c r="K60" s="115">
        <v>38.7790298333</v>
      </c>
      <c r="L60" s="115">
        <v>0</v>
      </c>
      <c r="M60" s="115">
        <v>0</v>
      </c>
      <c r="N60" s="115">
        <v>0</v>
      </c>
      <c r="O60" s="23">
        <v>6</v>
      </c>
      <c r="P60" s="116">
        <v>38.7790298333</v>
      </c>
      <c r="Q60" s="65">
        <v>100</v>
      </c>
      <c r="R60" s="23">
        <v>1</v>
      </c>
      <c r="S60" s="23">
        <v>2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f>P60</f>
        <v>38.7790298333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  <c r="AS60" s="117">
        <v>0</v>
      </c>
      <c r="AT60" s="117">
        <v>0</v>
      </c>
      <c r="AU60" s="117">
        <v>0</v>
      </c>
      <c r="AV60" s="118">
        <v>20</v>
      </c>
      <c r="AW60" s="118">
        <v>0</v>
      </c>
      <c r="AX60" s="118">
        <v>2</v>
      </c>
      <c r="AY60" s="118">
        <v>0</v>
      </c>
      <c r="AZ60" s="235"/>
      <c r="BA60" s="236">
        <f t="shared" si="2"/>
        <v>1</v>
      </c>
    </row>
    <row r="61" spans="1:53" s="26" customFormat="1" ht="21.75">
      <c r="A61" s="234" t="str">
        <f t="shared" si="1"/>
        <v>   </v>
      </c>
      <c r="B61" s="62">
        <v>52</v>
      </c>
      <c r="C61" s="67" t="s">
        <v>171</v>
      </c>
      <c r="D61" s="81" t="s">
        <v>211</v>
      </c>
      <c r="E61" s="63" t="s">
        <v>119</v>
      </c>
      <c r="F61" s="114" t="s">
        <v>120</v>
      </c>
      <c r="G61" s="66">
        <v>22.0634188717</v>
      </c>
      <c r="H61" s="66">
        <v>22.0634188717</v>
      </c>
      <c r="I61" s="66">
        <v>0</v>
      </c>
      <c r="J61" s="23">
        <v>1</v>
      </c>
      <c r="K61" s="115">
        <v>22.46</v>
      </c>
      <c r="L61" s="115">
        <v>0</v>
      </c>
      <c r="M61" s="115">
        <v>0</v>
      </c>
      <c r="N61" s="115">
        <v>0</v>
      </c>
      <c r="O61" s="23">
        <v>5</v>
      </c>
      <c r="P61" s="116">
        <v>22.46</v>
      </c>
      <c r="Q61" s="65">
        <v>100</v>
      </c>
      <c r="R61" s="23">
        <v>1</v>
      </c>
      <c r="S61" s="23">
        <v>2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f>P61</f>
        <v>22.46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  <c r="AS61" s="117">
        <v>0</v>
      </c>
      <c r="AT61" s="117">
        <v>0</v>
      </c>
      <c r="AU61" s="117">
        <v>0</v>
      </c>
      <c r="AV61" s="118">
        <v>20</v>
      </c>
      <c r="AW61" s="118">
        <v>0</v>
      </c>
      <c r="AX61" s="118">
        <v>2</v>
      </c>
      <c r="AY61" s="118">
        <v>0</v>
      </c>
      <c r="AZ61" s="235"/>
      <c r="BA61" s="236">
        <f t="shared" si="2"/>
        <v>1</v>
      </c>
    </row>
    <row r="62" spans="1:53" s="26" customFormat="1" ht="21.75">
      <c r="A62" s="234" t="str">
        <f t="shared" si="1"/>
        <v>66 66 55 </v>
      </c>
      <c r="B62" s="62">
        <v>53</v>
      </c>
      <c r="C62" s="67" t="s">
        <v>172</v>
      </c>
      <c r="D62" s="81" t="s">
        <v>212</v>
      </c>
      <c r="E62" s="63" t="s">
        <v>119</v>
      </c>
      <c r="F62" s="114" t="s">
        <v>120</v>
      </c>
      <c r="G62" s="66">
        <v>20.7718575618</v>
      </c>
      <c r="H62" s="66">
        <v>20.7718575618</v>
      </c>
      <c r="I62" s="66">
        <v>0</v>
      </c>
      <c r="J62" s="23">
        <v>2</v>
      </c>
      <c r="K62" s="115">
        <v>20.7718575618</v>
      </c>
      <c r="L62" s="115">
        <v>0</v>
      </c>
      <c r="M62" s="115">
        <v>0</v>
      </c>
      <c r="N62" s="115">
        <v>0</v>
      </c>
      <c r="O62" s="23">
        <v>2</v>
      </c>
      <c r="P62" s="116">
        <v>20.7718575618</v>
      </c>
      <c r="Q62" s="65">
        <v>100</v>
      </c>
      <c r="R62" s="23">
        <v>2</v>
      </c>
      <c r="S62" s="23">
        <v>2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f>P62</f>
        <v>20.7718575618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7">
        <v>0</v>
      </c>
      <c r="AQ62" s="117">
        <v>0</v>
      </c>
      <c r="AR62" s="117">
        <v>0</v>
      </c>
      <c r="AS62" s="117">
        <v>0</v>
      </c>
      <c r="AT62" s="117">
        <v>0</v>
      </c>
      <c r="AU62" s="117">
        <v>0</v>
      </c>
      <c r="AV62" s="118">
        <v>20</v>
      </c>
      <c r="AW62" s="118">
        <v>0</v>
      </c>
      <c r="AX62" s="118">
        <v>2</v>
      </c>
      <c r="AY62" s="118">
        <v>0</v>
      </c>
      <c r="AZ62" s="235"/>
      <c r="BA62" s="236">
        <f t="shared" si="2"/>
        <v>1</v>
      </c>
    </row>
    <row r="63" spans="1:53" s="26" customFormat="1" ht="21.75">
      <c r="A63" s="234" t="str">
        <f t="shared" si="1"/>
        <v>   </v>
      </c>
      <c r="B63" s="62">
        <v>54</v>
      </c>
      <c r="C63" s="67" t="s">
        <v>173</v>
      </c>
      <c r="D63" s="81" t="s">
        <v>213</v>
      </c>
      <c r="E63" s="63" t="s">
        <v>119</v>
      </c>
      <c r="F63" s="114" t="s">
        <v>120</v>
      </c>
      <c r="G63" s="66">
        <v>3.35468466958</v>
      </c>
      <c r="H63" s="66">
        <v>3.35468466958</v>
      </c>
      <c r="I63" s="66">
        <v>0</v>
      </c>
      <c r="J63" s="23">
        <v>1</v>
      </c>
      <c r="K63" s="115">
        <v>3.33</v>
      </c>
      <c r="L63" s="115">
        <v>0</v>
      </c>
      <c r="M63" s="115">
        <v>0</v>
      </c>
      <c r="N63" s="115">
        <v>0</v>
      </c>
      <c r="O63" s="23">
        <v>3</v>
      </c>
      <c r="P63" s="116">
        <v>3.33</v>
      </c>
      <c r="Q63" s="65">
        <v>100</v>
      </c>
      <c r="R63" s="23">
        <v>1</v>
      </c>
      <c r="S63" s="23">
        <v>2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f>P63</f>
        <v>3.33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7">
        <v>0</v>
      </c>
      <c r="AQ63" s="117">
        <v>0</v>
      </c>
      <c r="AR63" s="117">
        <v>0</v>
      </c>
      <c r="AS63" s="117">
        <v>0</v>
      </c>
      <c r="AT63" s="117">
        <v>0</v>
      </c>
      <c r="AU63" s="117">
        <v>0</v>
      </c>
      <c r="AV63" s="118">
        <v>0</v>
      </c>
      <c r="AW63" s="118">
        <v>0</v>
      </c>
      <c r="AX63" s="118">
        <v>2</v>
      </c>
      <c r="AY63" s="118">
        <v>0</v>
      </c>
      <c r="AZ63" s="235"/>
      <c r="BA63" s="236">
        <f t="shared" si="2"/>
        <v>1</v>
      </c>
    </row>
    <row r="64" spans="1:53" s="26" customFormat="1" ht="21.75">
      <c r="A64" s="234" t="str">
        <f t="shared" si="1"/>
        <v>   </v>
      </c>
      <c r="B64" s="62">
        <v>55</v>
      </c>
      <c r="C64" s="67" t="s">
        <v>174</v>
      </c>
      <c r="D64" s="81" t="s">
        <v>214</v>
      </c>
      <c r="E64" s="63" t="s">
        <v>119</v>
      </c>
      <c r="F64" s="114" t="s">
        <v>120</v>
      </c>
      <c r="G64" s="66">
        <v>22.5931442425</v>
      </c>
      <c r="H64" s="66">
        <v>22.5931442425</v>
      </c>
      <c r="I64" s="66">
        <v>0</v>
      </c>
      <c r="J64" s="23">
        <v>1</v>
      </c>
      <c r="K64" s="115">
        <v>15.63</v>
      </c>
      <c r="L64" s="115">
        <v>0</v>
      </c>
      <c r="M64" s="115">
        <v>0</v>
      </c>
      <c r="N64" s="115">
        <v>0</v>
      </c>
      <c r="O64" s="23">
        <v>1</v>
      </c>
      <c r="P64" s="116">
        <v>15.63</v>
      </c>
      <c r="Q64" s="65">
        <v>100</v>
      </c>
      <c r="R64" s="23">
        <v>1</v>
      </c>
      <c r="S64" s="23">
        <v>2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f>P64</f>
        <v>15.63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7">
        <v>0</v>
      </c>
      <c r="AQ64" s="117">
        <v>0</v>
      </c>
      <c r="AR64" s="117">
        <v>0</v>
      </c>
      <c r="AS64" s="117">
        <v>0</v>
      </c>
      <c r="AT64" s="117">
        <v>0</v>
      </c>
      <c r="AU64" s="117">
        <v>0</v>
      </c>
      <c r="AV64" s="118">
        <v>10</v>
      </c>
      <c r="AW64" s="118">
        <v>0</v>
      </c>
      <c r="AX64" s="118">
        <v>2</v>
      </c>
      <c r="AY64" s="118">
        <v>0</v>
      </c>
      <c r="AZ64" s="235"/>
      <c r="BA64" s="236">
        <f t="shared" si="2"/>
        <v>1</v>
      </c>
    </row>
    <row r="65" spans="1:53" s="26" customFormat="1" ht="21.75">
      <c r="A65" s="234" t="str">
        <f t="shared" si="1"/>
        <v>   </v>
      </c>
      <c r="B65" s="62">
        <v>56</v>
      </c>
      <c r="C65" s="67" t="s">
        <v>175</v>
      </c>
      <c r="D65" s="81" t="s">
        <v>215</v>
      </c>
      <c r="E65" s="63" t="s">
        <v>119</v>
      </c>
      <c r="F65" s="114" t="s">
        <v>120</v>
      </c>
      <c r="G65" s="66">
        <v>19.1987664872</v>
      </c>
      <c r="H65" s="66">
        <v>19.1987664872</v>
      </c>
      <c r="I65" s="66">
        <v>0</v>
      </c>
      <c r="J65" s="23">
        <v>1</v>
      </c>
      <c r="K65" s="115">
        <v>19.72</v>
      </c>
      <c r="L65" s="115">
        <v>0</v>
      </c>
      <c r="M65" s="115">
        <v>0</v>
      </c>
      <c r="N65" s="115">
        <v>0</v>
      </c>
      <c r="O65" s="23">
        <v>5</v>
      </c>
      <c r="P65" s="116">
        <v>19.72</v>
      </c>
      <c r="Q65" s="65">
        <v>100</v>
      </c>
      <c r="R65" s="23">
        <v>1</v>
      </c>
      <c r="S65" s="23">
        <v>2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f>P65</f>
        <v>19.72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7">
        <v>0</v>
      </c>
      <c r="AS65" s="117">
        <v>0</v>
      </c>
      <c r="AT65" s="117">
        <v>0</v>
      </c>
      <c r="AU65" s="117">
        <v>0</v>
      </c>
      <c r="AV65" s="118">
        <v>10</v>
      </c>
      <c r="AW65" s="118">
        <v>0</v>
      </c>
      <c r="AX65" s="118">
        <v>2</v>
      </c>
      <c r="AY65" s="118">
        <v>0</v>
      </c>
      <c r="AZ65" s="235"/>
      <c r="BA65" s="236">
        <f t="shared" si="2"/>
        <v>1</v>
      </c>
    </row>
    <row r="66" spans="1:53" s="26" customFormat="1" ht="21.75">
      <c r="A66" s="234" t="str">
        <f t="shared" si="1"/>
        <v>   </v>
      </c>
      <c r="B66" s="62">
        <v>57</v>
      </c>
      <c r="C66" s="67" t="s">
        <v>176</v>
      </c>
      <c r="D66" s="81" t="s">
        <v>216</v>
      </c>
      <c r="E66" s="63" t="s">
        <v>119</v>
      </c>
      <c r="F66" s="114" t="s">
        <v>120</v>
      </c>
      <c r="G66" s="66">
        <v>10.2075089091</v>
      </c>
      <c r="H66" s="66">
        <v>10.2075089091</v>
      </c>
      <c r="I66" s="66">
        <v>0</v>
      </c>
      <c r="J66" s="23">
        <v>1</v>
      </c>
      <c r="K66" s="115">
        <v>10.43</v>
      </c>
      <c r="L66" s="115">
        <v>0</v>
      </c>
      <c r="M66" s="115">
        <v>0</v>
      </c>
      <c r="N66" s="115">
        <v>0</v>
      </c>
      <c r="O66" s="23">
        <v>2</v>
      </c>
      <c r="P66" s="116">
        <v>10.43</v>
      </c>
      <c r="Q66" s="65">
        <v>100</v>
      </c>
      <c r="R66" s="23">
        <v>1</v>
      </c>
      <c r="S66" s="23">
        <v>2</v>
      </c>
      <c r="T66" s="117">
        <v>0</v>
      </c>
      <c r="U66" s="117">
        <v>0</v>
      </c>
      <c r="V66" s="117">
        <v>0</v>
      </c>
      <c r="W66" s="117">
        <v>0</v>
      </c>
      <c r="X66" s="117">
        <f>P66</f>
        <v>10.43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7">
        <v>0</v>
      </c>
      <c r="AQ66" s="117">
        <v>0</v>
      </c>
      <c r="AR66" s="117">
        <v>0</v>
      </c>
      <c r="AS66" s="117">
        <v>0</v>
      </c>
      <c r="AT66" s="117">
        <v>0</v>
      </c>
      <c r="AU66" s="117">
        <v>0</v>
      </c>
      <c r="AV66" s="118">
        <v>0</v>
      </c>
      <c r="AW66" s="118">
        <v>0</v>
      </c>
      <c r="AX66" s="118">
        <v>2</v>
      </c>
      <c r="AY66" s="118">
        <v>0</v>
      </c>
      <c r="AZ66" s="235" t="s">
        <v>245</v>
      </c>
      <c r="BA66" s="236">
        <f t="shared" si="2"/>
        <v>1</v>
      </c>
    </row>
    <row r="67" spans="1:53" s="26" customFormat="1" ht="21.75">
      <c r="A67" s="234" t="str">
        <f t="shared" si="1"/>
        <v>   </v>
      </c>
      <c r="B67" s="62">
        <v>58</v>
      </c>
      <c r="C67" s="67" t="s">
        <v>177</v>
      </c>
      <c r="D67" s="81" t="s">
        <v>217</v>
      </c>
      <c r="E67" s="63" t="s">
        <v>119</v>
      </c>
      <c r="F67" s="114" t="s">
        <v>120</v>
      </c>
      <c r="G67" s="66">
        <v>12.5353237824</v>
      </c>
      <c r="H67" s="66">
        <v>12.5353237824</v>
      </c>
      <c r="I67" s="66">
        <v>0</v>
      </c>
      <c r="J67" s="23">
        <v>1</v>
      </c>
      <c r="K67" s="115">
        <v>18.37</v>
      </c>
      <c r="L67" s="115">
        <v>0</v>
      </c>
      <c r="M67" s="115">
        <v>0</v>
      </c>
      <c r="N67" s="115">
        <v>0</v>
      </c>
      <c r="O67" s="23">
        <v>2</v>
      </c>
      <c r="P67" s="116">
        <v>18.37</v>
      </c>
      <c r="Q67" s="65">
        <v>100</v>
      </c>
      <c r="R67" s="23">
        <v>1</v>
      </c>
      <c r="S67" s="23">
        <v>2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f>P67</f>
        <v>18.37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7">
        <v>0</v>
      </c>
      <c r="AQ67" s="117">
        <v>0</v>
      </c>
      <c r="AR67" s="117">
        <v>0</v>
      </c>
      <c r="AS67" s="117">
        <v>0</v>
      </c>
      <c r="AT67" s="117">
        <v>0</v>
      </c>
      <c r="AU67" s="117">
        <v>0</v>
      </c>
      <c r="AV67" s="118">
        <v>0</v>
      </c>
      <c r="AW67" s="118">
        <v>0</v>
      </c>
      <c r="AX67" s="118">
        <v>2</v>
      </c>
      <c r="AY67" s="118">
        <v>0</v>
      </c>
      <c r="AZ67" s="235"/>
      <c r="BA67" s="236">
        <f t="shared" si="2"/>
        <v>1</v>
      </c>
    </row>
    <row r="68" spans="1:53" s="26" customFormat="1" ht="21.75">
      <c r="A68" s="234" t="str">
        <f t="shared" si="1"/>
        <v>   </v>
      </c>
      <c r="B68" s="62">
        <v>59</v>
      </c>
      <c r="C68" s="67" t="s">
        <v>178</v>
      </c>
      <c r="D68" s="81" t="s">
        <v>218</v>
      </c>
      <c r="E68" s="63" t="s">
        <v>119</v>
      </c>
      <c r="F68" s="114" t="s">
        <v>120</v>
      </c>
      <c r="G68" s="66">
        <v>2.12874828671</v>
      </c>
      <c r="H68" s="66">
        <v>2.12874828671</v>
      </c>
      <c r="I68" s="66">
        <v>0</v>
      </c>
      <c r="J68" s="23">
        <v>1</v>
      </c>
      <c r="K68" s="115">
        <v>3.21</v>
      </c>
      <c r="L68" s="115">
        <v>0</v>
      </c>
      <c r="M68" s="115">
        <v>0</v>
      </c>
      <c r="N68" s="115">
        <v>0</v>
      </c>
      <c r="O68" s="23">
        <v>4</v>
      </c>
      <c r="P68" s="116">
        <v>3.21</v>
      </c>
      <c r="Q68" s="65">
        <v>100</v>
      </c>
      <c r="R68" s="23">
        <v>1</v>
      </c>
      <c r="S68" s="23">
        <v>2</v>
      </c>
      <c r="T68" s="117">
        <v>0</v>
      </c>
      <c r="U68" s="117">
        <v>0</v>
      </c>
      <c r="V68" s="117">
        <v>0</v>
      </c>
      <c r="W68" s="117">
        <v>0</v>
      </c>
      <c r="X68" s="117">
        <f>P68</f>
        <v>3.21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7">
        <v>0</v>
      </c>
      <c r="AQ68" s="117">
        <v>0</v>
      </c>
      <c r="AR68" s="117">
        <v>0</v>
      </c>
      <c r="AS68" s="117">
        <v>0</v>
      </c>
      <c r="AT68" s="117">
        <v>0</v>
      </c>
      <c r="AU68" s="117">
        <v>0</v>
      </c>
      <c r="AV68" s="118">
        <v>0</v>
      </c>
      <c r="AW68" s="118">
        <v>0</v>
      </c>
      <c r="AX68" s="118">
        <v>2</v>
      </c>
      <c r="AY68" s="118">
        <v>0</v>
      </c>
      <c r="AZ68" s="235" t="s">
        <v>245</v>
      </c>
      <c r="BA68" s="236">
        <f t="shared" si="2"/>
        <v>1</v>
      </c>
    </row>
    <row r="69" spans="1:53" s="26" customFormat="1" ht="21.75">
      <c r="A69" s="234" t="str">
        <f t="shared" si="1"/>
        <v>   </v>
      </c>
      <c r="B69" s="62">
        <v>60</v>
      </c>
      <c r="C69" s="67" t="s">
        <v>179</v>
      </c>
      <c r="D69" s="81" t="s">
        <v>219</v>
      </c>
      <c r="E69" s="63" t="s">
        <v>119</v>
      </c>
      <c r="F69" s="114" t="s">
        <v>120</v>
      </c>
      <c r="G69" s="66">
        <v>25.3193983299</v>
      </c>
      <c r="H69" s="66">
        <v>25.3193983299</v>
      </c>
      <c r="I69" s="66">
        <v>0</v>
      </c>
      <c r="J69" s="23">
        <v>1</v>
      </c>
      <c r="K69" s="115">
        <v>25.3193983299</v>
      </c>
      <c r="L69" s="115">
        <v>0</v>
      </c>
      <c r="M69" s="115">
        <v>0</v>
      </c>
      <c r="N69" s="115">
        <v>0</v>
      </c>
      <c r="O69" s="23">
        <v>5</v>
      </c>
      <c r="P69" s="116">
        <v>25.3193983299</v>
      </c>
      <c r="Q69" s="65">
        <v>100</v>
      </c>
      <c r="R69" s="23">
        <v>1</v>
      </c>
      <c r="S69" s="23">
        <v>2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f>P69</f>
        <v>25.3193983299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7">
        <v>0</v>
      </c>
      <c r="AQ69" s="117">
        <v>0</v>
      </c>
      <c r="AR69" s="117">
        <v>0</v>
      </c>
      <c r="AS69" s="117">
        <v>0</v>
      </c>
      <c r="AT69" s="117">
        <v>0</v>
      </c>
      <c r="AU69" s="117">
        <v>0</v>
      </c>
      <c r="AV69" s="118">
        <v>10</v>
      </c>
      <c r="AW69" s="118">
        <v>0</v>
      </c>
      <c r="AX69" s="118">
        <v>2</v>
      </c>
      <c r="AY69" s="118">
        <v>0</v>
      </c>
      <c r="AZ69" s="235"/>
      <c r="BA69" s="236">
        <f t="shared" si="2"/>
        <v>1</v>
      </c>
    </row>
    <row r="70" spans="1:53" s="26" customFormat="1" ht="21.75">
      <c r="A70" s="234" t="str">
        <f t="shared" si="1"/>
        <v>   </v>
      </c>
      <c r="B70" s="62">
        <v>61</v>
      </c>
      <c r="C70" s="67" t="s">
        <v>180</v>
      </c>
      <c r="D70" s="81" t="s">
        <v>220</v>
      </c>
      <c r="E70" s="63" t="s">
        <v>119</v>
      </c>
      <c r="F70" s="114" t="s">
        <v>120</v>
      </c>
      <c r="G70" s="66">
        <v>16.1247025184</v>
      </c>
      <c r="H70" s="66">
        <v>16.1247025184</v>
      </c>
      <c r="I70" s="66">
        <v>0</v>
      </c>
      <c r="J70" s="23">
        <v>1</v>
      </c>
      <c r="K70" s="115">
        <v>16.1247025184</v>
      </c>
      <c r="L70" s="115">
        <v>0</v>
      </c>
      <c r="M70" s="115">
        <v>0</v>
      </c>
      <c r="N70" s="115">
        <v>0</v>
      </c>
      <c r="O70" s="23">
        <v>5</v>
      </c>
      <c r="P70" s="116">
        <v>16.1247025184</v>
      </c>
      <c r="Q70" s="65">
        <v>100</v>
      </c>
      <c r="R70" s="23">
        <v>1</v>
      </c>
      <c r="S70" s="23">
        <v>2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f>P70</f>
        <v>16.1247025184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117">
        <v>0</v>
      </c>
      <c r="AR70" s="117">
        <v>0</v>
      </c>
      <c r="AS70" s="117">
        <v>0</v>
      </c>
      <c r="AT70" s="117">
        <v>0</v>
      </c>
      <c r="AU70" s="117">
        <v>0</v>
      </c>
      <c r="AV70" s="118">
        <v>10</v>
      </c>
      <c r="AW70" s="118">
        <v>0</v>
      </c>
      <c r="AX70" s="118">
        <v>2</v>
      </c>
      <c r="AY70" s="118">
        <v>0</v>
      </c>
      <c r="AZ70" s="235"/>
      <c r="BA70" s="236">
        <f t="shared" si="2"/>
        <v>1</v>
      </c>
    </row>
    <row r="71" ht="17.25">
      <c r="P71" s="82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F7:AI7"/>
    <mergeCell ref="AJ7:AM7"/>
    <mergeCell ref="AN7:AQ7"/>
    <mergeCell ref="AR7:AU7"/>
    <mergeCell ref="AB7:AE7"/>
    <mergeCell ref="X7:AA7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B6:B8"/>
    <mergeCell ref="C6:C8"/>
    <mergeCell ref="D6:D8"/>
    <mergeCell ref="E6:E8"/>
    <mergeCell ref="F6:F8"/>
    <mergeCell ref="J6:J8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</mergeCells>
  <conditionalFormatting sqref="X10:AU70">
    <cfRule type="cellIs" priority="4" dxfId="14" operator="greaterThan">
      <formula>0</formula>
    </cfRule>
  </conditionalFormatting>
  <conditionalFormatting sqref="T10:W70">
    <cfRule type="cellIs" priority="3" dxfId="14" operator="greaterThan">
      <formula>0</formula>
    </cfRule>
  </conditionalFormatting>
  <conditionalFormatting sqref="T35:AU37">
    <cfRule type="cellIs" priority="2" dxfId="13" operator="greaterThan" stopIfTrue="1">
      <formula>0</formula>
    </cfRule>
  </conditionalFormatting>
  <conditionalFormatting sqref="P10:P70">
    <cfRule type="cellIs" priority="1" dxfId="13" operator="greaterThan" stopIfTrue="1">
      <formula>0</formula>
    </cfRule>
  </conditionalFormatting>
  <dataValidations count="7">
    <dataValidation type="whole" allowBlank="1" showInputMessage="1" showErrorMessage="1" error="กรอกเฉพาะจำนวนเต็ม" sqref="O71:O65536">
      <formula1>0</formula1>
      <formula2>100</formula2>
    </dataValidation>
    <dataValidation type="whole" allowBlank="1" showInputMessage="1" showErrorMessage="1" error="กรอกเฉพาะ 0 1 2" sqref="S2:S4 R10:R65536">
      <formula1>0</formula1>
      <formula2>2</formula2>
    </dataValidation>
    <dataValidation type="whole" allowBlank="1" showInputMessage="1" showErrorMessage="1" error="กรอกเฉพาะ 0 1 2 3" sqref="S10:S65536">
      <formula1>0</formula1>
      <formula2>3</formula2>
    </dataValidation>
    <dataValidation type="whole" allowBlank="1" showInputMessage="1" showErrorMessage="1" error="กรอกเฉพาะ 0 1 2 3 9" sqref="J71:J65536">
      <formula1>0</formula1>
      <formula2>9</formula2>
    </dataValidation>
    <dataValidation type="textLength" operator="equal" allowBlank="1" showInputMessage="1" showErrorMessage="1" error="กรอกรหัสผิดพลาด" sqref="C71:C6553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25" right="0.25" top="0.75" bottom="0.75" header="0.3" footer="0.3"/>
  <pageSetup horizontalDpi="300" verticalDpi="300" orientation="landscape" paperSize="8" scale="6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0"/>
  <sheetViews>
    <sheetView zoomScaleSheetLayoutView="51" zoomScalePageLayoutView="0" workbookViewId="0" topLeftCell="A1">
      <selection activeCell="R17" sqref="K17:R20"/>
    </sheetView>
  </sheetViews>
  <sheetFormatPr defaultColWidth="8.8515625" defaultRowHeight="15"/>
  <cols>
    <col min="1" max="1" width="10.7109375" style="26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4.8515625" style="11" customWidth="1"/>
    <col min="11" max="11" width="6.421875" style="8" customWidth="1"/>
    <col min="12" max="12" width="7.28125" style="8" customWidth="1"/>
    <col min="13" max="13" width="7.8515625" style="8" customWidth="1"/>
    <col min="14" max="14" width="7.00390625" style="8" customWidth="1"/>
    <col min="15" max="15" width="6.00390625" style="13" customWidth="1"/>
    <col min="16" max="16" width="8.421875" style="11" customWidth="1"/>
    <col min="17" max="17" width="6.28125" style="11" customWidth="1"/>
    <col min="18" max="18" width="8.00390625" style="11" customWidth="1"/>
    <col min="19" max="19" width="10.28125" style="11" customWidth="1"/>
    <col min="20" max="22" width="3.7109375" style="11" bestFit="1" customWidth="1"/>
    <col min="23" max="23" width="4.421875" style="11" customWidth="1"/>
    <col min="24" max="24" width="4.140625" style="11" customWidth="1"/>
    <col min="25" max="31" width="3.7109375" style="11" bestFit="1" customWidth="1"/>
    <col min="32" max="32" width="5.00390625" style="11" bestFit="1" customWidth="1"/>
    <col min="33" max="35" width="4.28125" style="11" customWidth="1"/>
    <col min="36" max="44" width="3.7109375" style="11" bestFit="1" customWidth="1"/>
    <col min="45" max="46" width="3.7109375" style="11" customWidth="1"/>
    <col min="47" max="47" width="3.7109375" style="11" bestFit="1" customWidth="1"/>
    <col min="48" max="48" width="28.57421875" style="11" customWidth="1"/>
    <col min="49" max="16384" width="8.8515625" style="11" customWidth="1"/>
  </cols>
  <sheetData>
    <row r="1" spans="2:47" s="1" customFormat="1" ht="33">
      <c r="B1" s="212" t="s">
        <v>30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76"/>
      <c r="R3" s="76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76"/>
      <c r="R4" s="76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8" ht="18.75" customHeight="1">
      <c r="A5" s="25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2" t="s">
        <v>6</v>
      </c>
      <c r="AS5" s="172"/>
      <c r="AT5" s="172"/>
      <c r="AU5" s="172"/>
      <c r="AV5" s="172"/>
    </row>
    <row r="6" spans="1:48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0" t="s">
        <v>48</v>
      </c>
    </row>
    <row r="7" spans="1:48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180"/>
    </row>
    <row r="8" spans="1:48" ht="31.5" customHeight="1">
      <c r="A8" s="203"/>
      <c r="B8" s="173"/>
      <c r="C8" s="173"/>
      <c r="D8" s="173"/>
      <c r="E8" s="173"/>
      <c r="F8" s="173"/>
      <c r="G8" s="209"/>
      <c r="H8" s="15" t="s">
        <v>22</v>
      </c>
      <c r="I8" s="16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71" t="s">
        <v>24</v>
      </c>
      <c r="U8" s="71" t="s">
        <v>25</v>
      </c>
      <c r="V8" s="71" t="s">
        <v>26</v>
      </c>
      <c r="W8" s="71" t="s">
        <v>27</v>
      </c>
      <c r="X8" s="72" t="s">
        <v>24</v>
      </c>
      <c r="Y8" s="72" t="s">
        <v>25</v>
      </c>
      <c r="Z8" s="72" t="s">
        <v>26</v>
      </c>
      <c r="AA8" s="72" t="s">
        <v>27</v>
      </c>
      <c r="AB8" s="73" t="s">
        <v>24</v>
      </c>
      <c r="AC8" s="73" t="s">
        <v>25</v>
      </c>
      <c r="AD8" s="73" t="s">
        <v>26</v>
      </c>
      <c r="AE8" s="73" t="s">
        <v>27</v>
      </c>
      <c r="AF8" s="74" t="s">
        <v>24</v>
      </c>
      <c r="AG8" s="74" t="s">
        <v>25</v>
      </c>
      <c r="AH8" s="74" t="s">
        <v>26</v>
      </c>
      <c r="AI8" s="74" t="s">
        <v>27</v>
      </c>
      <c r="AJ8" s="68" t="s">
        <v>24</v>
      </c>
      <c r="AK8" s="68" t="s">
        <v>25</v>
      </c>
      <c r="AL8" s="68" t="s">
        <v>26</v>
      </c>
      <c r="AM8" s="68" t="s">
        <v>27</v>
      </c>
      <c r="AN8" s="69" t="s">
        <v>24</v>
      </c>
      <c r="AO8" s="69" t="s">
        <v>25</v>
      </c>
      <c r="AP8" s="69" t="s">
        <v>26</v>
      </c>
      <c r="AQ8" s="69" t="s">
        <v>27</v>
      </c>
      <c r="AR8" s="70" t="s">
        <v>24</v>
      </c>
      <c r="AS8" s="70" t="s">
        <v>25</v>
      </c>
      <c r="AT8" s="70" t="s">
        <v>26</v>
      </c>
      <c r="AU8" s="70" t="s">
        <v>27</v>
      </c>
      <c r="AV8" s="180"/>
    </row>
    <row r="9" spans="1:48" ht="17.25">
      <c r="A9" s="204" t="s">
        <v>28</v>
      </c>
      <c r="B9" s="204"/>
      <c r="C9" s="204"/>
      <c r="D9" s="204"/>
      <c r="E9" s="204"/>
      <c r="F9" s="204"/>
      <c r="G9" s="27">
        <f>I9+H9</f>
        <v>1294.9893016436495</v>
      </c>
      <c r="H9" s="28">
        <f>SUM(H10:H70)</f>
        <v>1294.9893016436495</v>
      </c>
      <c r="I9" s="28">
        <f aca="true" t="shared" si="0" ref="I9:AU9">SUM(I10:I70)</f>
        <v>0</v>
      </c>
      <c r="J9" s="28"/>
      <c r="K9" s="28">
        <f t="shared" si="0"/>
        <v>828.78351705291</v>
      </c>
      <c r="L9" s="28">
        <f t="shared" si="0"/>
        <v>540.2581025705399</v>
      </c>
      <c r="M9" s="28">
        <f t="shared" si="0"/>
        <v>0</v>
      </c>
      <c r="N9" s="28">
        <f t="shared" si="0"/>
        <v>0</v>
      </c>
      <c r="O9" s="28">
        <f t="shared" si="0"/>
        <v>250</v>
      </c>
      <c r="P9" s="28">
        <f t="shared" si="0"/>
        <v>767.7515877220001</v>
      </c>
      <c r="Q9" s="28"/>
      <c r="R9" s="28"/>
      <c r="S9" s="28"/>
      <c r="T9" s="28">
        <f t="shared" si="0"/>
        <v>0</v>
      </c>
      <c r="U9" s="28">
        <f t="shared" si="0"/>
        <v>0</v>
      </c>
      <c r="V9" s="28">
        <f t="shared" si="0"/>
        <v>0</v>
      </c>
      <c r="W9" s="28">
        <f t="shared" si="0"/>
        <v>1.6</v>
      </c>
      <c r="X9" s="28">
        <f t="shared" si="0"/>
        <v>67.96000000000001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73.27</v>
      </c>
      <c r="AG9" s="28">
        <f t="shared" si="0"/>
        <v>163.01999999999998</v>
      </c>
      <c r="AH9" s="28">
        <f t="shared" si="0"/>
        <v>327.49000000000007</v>
      </c>
      <c r="AI9" s="28">
        <f t="shared" si="0"/>
        <v>95.77000000000001</v>
      </c>
      <c r="AJ9" s="28">
        <f t="shared" si="0"/>
        <v>0</v>
      </c>
      <c r="AK9" s="28">
        <f t="shared" si="0"/>
        <v>0</v>
      </c>
      <c r="AL9" s="28">
        <f t="shared" si="0"/>
        <v>0</v>
      </c>
      <c r="AM9" s="28">
        <f t="shared" si="0"/>
        <v>0</v>
      </c>
      <c r="AN9" s="28">
        <f t="shared" si="0"/>
        <v>0</v>
      </c>
      <c r="AO9" s="28">
        <f t="shared" si="0"/>
        <v>0</v>
      </c>
      <c r="AP9" s="28">
        <f t="shared" si="0"/>
        <v>0</v>
      </c>
      <c r="AQ9" s="28">
        <f t="shared" si="0"/>
        <v>0</v>
      </c>
      <c r="AR9" s="28">
        <f t="shared" si="0"/>
        <v>0</v>
      </c>
      <c r="AS9" s="28">
        <f t="shared" si="0"/>
        <v>0</v>
      </c>
      <c r="AT9" s="28">
        <f t="shared" si="0"/>
        <v>0</v>
      </c>
      <c r="AU9" s="28">
        <f t="shared" si="0"/>
        <v>0</v>
      </c>
      <c r="AV9" s="19"/>
    </row>
    <row r="10" spans="1:48" s="24" customFormat="1" ht="21.75">
      <c r="A10" s="4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1</v>
      </c>
      <c r="C10" s="67" t="s">
        <v>118</v>
      </c>
      <c r="D10" s="81" t="s">
        <v>44</v>
      </c>
      <c r="E10" s="63" t="s">
        <v>119</v>
      </c>
      <c r="F10" s="114" t="s">
        <v>120</v>
      </c>
      <c r="G10" s="66">
        <v>49.0345666722</v>
      </c>
      <c r="H10" s="66">
        <v>49.0345666722</v>
      </c>
      <c r="I10" s="66">
        <v>0</v>
      </c>
      <c r="J10" s="23">
        <v>1</v>
      </c>
      <c r="K10" s="115">
        <v>0</v>
      </c>
      <c r="L10" s="115">
        <v>49.0345666722</v>
      </c>
      <c r="M10" s="115">
        <v>0</v>
      </c>
      <c r="N10" s="115">
        <v>0</v>
      </c>
      <c r="O10" s="23">
        <v>8</v>
      </c>
      <c r="P10" s="116">
        <v>0</v>
      </c>
      <c r="Q10" s="65">
        <v>0</v>
      </c>
      <c r="R10" s="23">
        <v>2</v>
      </c>
      <c r="S10" s="23">
        <v>2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4"/>
    </row>
    <row r="11" spans="1:48" s="24" customFormat="1" ht="21.75">
      <c r="A11" s="49" t="str">
        <f aca="true" t="shared" si="1" ref="A11:A70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2">
        <v>2</v>
      </c>
      <c r="C11" s="67" t="s">
        <v>121</v>
      </c>
      <c r="D11" s="81" t="s">
        <v>44</v>
      </c>
      <c r="E11" s="63" t="s">
        <v>119</v>
      </c>
      <c r="F11" s="114" t="s">
        <v>120</v>
      </c>
      <c r="G11" s="66">
        <v>25.0404727706</v>
      </c>
      <c r="H11" s="66">
        <v>25.0404727706</v>
      </c>
      <c r="I11" s="66">
        <v>0</v>
      </c>
      <c r="J11" s="23">
        <v>1</v>
      </c>
      <c r="K11" s="115">
        <v>0</v>
      </c>
      <c r="L11" s="115">
        <v>25.0404727706</v>
      </c>
      <c r="M11" s="115">
        <v>0</v>
      </c>
      <c r="N11" s="115">
        <v>0</v>
      </c>
      <c r="O11" s="23">
        <v>2</v>
      </c>
      <c r="P11" s="116">
        <v>0</v>
      </c>
      <c r="Q11" s="65">
        <v>0</v>
      </c>
      <c r="R11" s="23">
        <v>1</v>
      </c>
      <c r="S11" s="23">
        <v>2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0</v>
      </c>
      <c r="AV11" s="14"/>
    </row>
    <row r="12" spans="1:48" s="24" customFormat="1" ht="21.75">
      <c r="A12" s="49" t="str">
        <f t="shared" si="1"/>
        <v>   </v>
      </c>
      <c r="B12" s="62">
        <v>3</v>
      </c>
      <c r="C12" s="67" t="s">
        <v>122</v>
      </c>
      <c r="D12" s="81" t="s">
        <v>44</v>
      </c>
      <c r="E12" s="63" t="s">
        <v>119</v>
      </c>
      <c r="F12" s="114" t="s">
        <v>120</v>
      </c>
      <c r="G12" s="66">
        <v>7.11245652181</v>
      </c>
      <c r="H12" s="66">
        <v>7.11245652181</v>
      </c>
      <c r="I12" s="66">
        <v>0</v>
      </c>
      <c r="J12" s="23">
        <v>1</v>
      </c>
      <c r="K12" s="115">
        <v>0</v>
      </c>
      <c r="L12" s="115">
        <v>7.11245652181</v>
      </c>
      <c r="M12" s="115">
        <v>0</v>
      </c>
      <c r="N12" s="115">
        <v>0</v>
      </c>
      <c r="O12" s="23">
        <v>8</v>
      </c>
      <c r="P12" s="116">
        <v>0</v>
      </c>
      <c r="Q12" s="65">
        <v>0</v>
      </c>
      <c r="R12" s="23">
        <v>1</v>
      </c>
      <c r="S12" s="23">
        <v>2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117">
        <v>0</v>
      </c>
      <c r="AU12" s="117">
        <v>0</v>
      </c>
      <c r="AV12" s="14"/>
    </row>
    <row r="13" spans="1:48" s="24" customFormat="1" ht="21.75">
      <c r="A13" s="49" t="str">
        <f t="shared" si="1"/>
        <v>   </v>
      </c>
      <c r="B13" s="62">
        <v>4</v>
      </c>
      <c r="C13" s="67" t="s">
        <v>123</v>
      </c>
      <c r="D13" s="81" t="s">
        <v>44</v>
      </c>
      <c r="E13" s="63" t="s">
        <v>119</v>
      </c>
      <c r="F13" s="114" t="s">
        <v>120</v>
      </c>
      <c r="G13" s="66">
        <v>23.1332074056</v>
      </c>
      <c r="H13" s="66">
        <v>23.1332074056</v>
      </c>
      <c r="I13" s="66">
        <v>0</v>
      </c>
      <c r="J13" s="23">
        <v>1</v>
      </c>
      <c r="K13" s="115">
        <v>0</v>
      </c>
      <c r="L13" s="115">
        <v>23.1332074056</v>
      </c>
      <c r="M13" s="115">
        <v>0</v>
      </c>
      <c r="N13" s="115">
        <v>0</v>
      </c>
      <c r="O13" s="23">
        <v>2</v>
      </c>
      <c r="P13" s="116">
        <v>0</v>
      </c>
      <c r="Q13" s="65">
        <v>0</v>
      </c>
      <c r="R13" s="23">
        <v>2</v>
      </c>
      <c r="S13" s="23">
        <v>2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  <c r="AT13" s="117">
        <v>0</v>
      </c>
      <c r="AU13" s="117">
        <v>0</v>
      </c>
      <c r="AV13" s="14"/>
    </row>
    <row r="14" spans="1:48" ht="21.75">
      <c r="A14" s="49" t="str">
        <f t="shared" si="1"/>
        <v>   </v>
      </c>
      <c r="B14" s="62">
        <v>5</v>
      </c>
      <c r="C14" s="67" t="s">
        <v>124</v>
      </c>
      <c r="D14" s="81" t="s">
        <v>44</v>
      </c>
      <c r="E14" s="63" t="s">
        <v>119</v>
      </c>
      <c r="F14" s="114" t="s">
        <v>120</v>
      </c>
      <c r="G14" s="66">
        <v>116.778927614</v>
      </c>
      <c r="H14" s="66">
        <v>116.778927614</v>
      </c>
      <c r="I14" s="66">
        <v>0</v>
      </c>
      <c r="J14" s="23">
        <v>1</v>
      </c>
      <c r="K14" s="115">
        <v>0</v>
      </c>
      <c r="L14" s="115">
        <v>116.778927614</v>
      </c>
      <c r="M14" s="115">
        <v>0</v>
      </c>
      <c r="N14" s="115">
        <v>0</v>
      </c>
      <c r="O14" s="23">
        <v>8</v>
      </c>
      <c r="P14" s="116">
        <v>0</v>
      </c>
      <c r="Q14" s="65">
        <v>0</v>
      </c>
      <c r="R14" s="23">
        <v>1</v>
      </c>
      <c r="S14" s="23">
        <v>2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4"/>
    </row>
    <row r="15" spans="1:48" ht="21.75">
      <c r="A15" s="49" t="str">
        <f t="shared" si="1"/>
        <v>   </v>
      </c>
      <c r="B15" s="62">
        <v>6</v>
      </c>
      <c r="C15" s="67" t="s">
        <v>125</v>
      </c>
      <c r="D15" s="81" t="s">
        <v>44</v>
      </c>
      <c r="E15" s="63" t="s">
        <v>119</v>
      </c>
      <c r="F15" s="114" t="s">
        <v>120</v>
      </c>
      <c r="G15" s="66">
        <v>5.13495974673</v>
      </c>
      <c r="H15" s="66">
        <v>5.13495974673</v>
      </c>
      <c r="I15" s="66">
        <v>0</v>
      </c>
      <c r="J15" s="23">
        <v>1</v>
      </c>
      <c r="K15" s="115">
        <v>0</v>
      </c>
      <c r="L15" s="115">
        <v>5.13495974673</v>
      </c>
      <c r="M15" s="115">
        <v>0</v>
      </c>
      <c r="N15" s="115">
        <v>0</v>
      </c>
      <c r="O15" s="23">
        <v>7</v>
      </c>
      <c r="P15" s="116">
        <v>0</v>
      </c>
      <c r="Q15" s="65">
        <v>0</v>
      </c>
      <c r="R15" s="23">
        <v>1</v>
      </c>
      <c r="S15" s="23">
        <v>2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4"/>
    </row>
    <row r="16" spans="1:48" ht="21.75">
      <c r="A16" s="49" t="str">
        <f t="shared" si="1"/>
        <v>   </v>
      </c>
      <c r="B16" s="62">
        <v>7</v>
      </c>
      <c r="C16" s="67" t="s">
        <v>126</v>
      </c>
      <c r="D16" s="81" t="s">
        <v>44</v>
      </c>
      <c r="E16" s="63" t="s">
        <v>119</v>
      </c>
      <c r="F16" s="114" t="s">
        <v>120</v>
      </c>
      <c r="G16" s="66">
        <v>15.3464035182</v>
      </c>
      <c r="H16" s="66">
        <v>15.3464035182</v>
      </c>
      <c r="I16" s="66">
        <v>0</v>
      </c>
      <c r="J16" s="23">
        <v>1</v>
      </c>
      <c r="K16" s="115">
        <v>0</v>
      </c>
      <c r="L16" s="115">
        <v>15.3464035182</v>
      </c>
      <c r="M16" s="115">
        <v>0</v>
      </c>
      <c r="N16" s="115">
        <v>0</v>
      </c>
      <c r="O16" s="23">
        <v>4</v>
      </c>
      <c r="P16" s="116">
        <v>0</v>
      </c>
      <c r="Q16" s="65">
        <v>0</v>
      </c>
      <c r="R16" s="23">
        <v>1</v>
      </c>
      <c r="S16" s="23">
        <v>2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4"/>
    </row>
    <row r="17" spans="1:48" ht="21.75">
      <c r="A17" s="49" t="str">
        <f t="shared" si="1"/>
        <v>   </v>
      </c>
      <c r="B17" s="62">
        <v>8</v>
      </c>
      <c r="C17" s="67" t="s">
        <v>127</v>
      </c>
      <c r="D17" s="81" t="s">
        <v>44</v>
      </c>
      <c r="E17" s="63" t="s">
        <v>119</v>
      </c>
      <c r="F17" s="114" t="s">
        <v>120</v>
      </c>
      <c r="G17" s="66">
        <v>84.3118625856</v>
      </c>
      <c r="H17" s="66">
        <v>84.3118625856</v>
      </c>
      <c r="I17" s="66">
        <v>0</v>
      </c>
      <c r="J17" s="23">
        <v>1</v>
      </c>
      <c r="K17" s="115">
        <v>0</v>
      </c>
      <c r="L17" s="115">
        <v>84.3118625856</v>
      </c>
      <c r="M17" s="115">
        <v>0</v>
      </c>
      <c r="N17" s="115">
        <v>0</v>
      </c>
      <c r="O17" s="23">
        <v>1</v>
      </c>
      <c r="P17" s="116">
        <v>0</v>
      </c>
      <c r="Q17" s="65">
        <v>0</v>
      </c>
      <c r="R17" s="23">
        <v>2</v>
      </c>
      <c r="S17" s="23">
        <v>2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4"/>
    </row>
    <row r="18" spans="1:48" ht="21.75">
      <c r="A18" s="49" t="str">
        <f t="shared" si="1"/>
        <v>   </v>
      </c>
      <c r="B18" s="62">
        <v>9</v>
      </c>
      <c r="C18" s="67" t="s">
        <v>128</v>
      </c>
      <c r="D18" s="81" t="s">
        <v>44</v>
      </c>
      <c r="E18" s="63" t="s">
        <v>119</v>
      </c>
      <c r="F18" s="114" t="s">
        <v>120</v>
      </c>
      <c r="G18" s="66">
        <v>15.8631867018</v>
      </c>
      <c r="H18" s="66">
        <v>15.8631867018</v>
      </c>
      <c r="I18" s="66">
        <v>0</v>
      </c>
      <c r="J18" s="23">
        <v>1</v>
      </c>
      <c r="K18" s="115">
        <v>0</v>
      </c>
      <c r="L18" s="115">
        <v>15.8631867018</v>
      </c>
      <c r="M18" s="115">
        <v>0</v>
      </c>
      <c r="N18" s="115">
        <v>0</v>
      </c>
      <c r="O18" s="23">
        <v>2</v>
      </c>
      <c r="P18" s="116">
        <v>0</v>
      </c>
      <c r="Q18" s="65">
        <v>0</v>
      </c>
      <c r="R18" s="23">
        <v>1</v>
      </c>
      <c r="S18" s="23">
        <v>2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4"/>
    </row>
    <row r="19" spans="1:48" ht="21.75">
      <c r="A19" s="49" t="str">
        <f t="shared" si="1"/>
        <v>   </v>
      </c>
      <c r="B19" s="62">
        <v>10</v>
      </c>
      <c r="C19" s="67" t="s">
        <v>129</v>
      </c>
      <c r="D19" s="81" t="s">
        <v>44</v>
      </c>
      <c r="E19" s="63" t="s">
        <v>119</v>
      </c>
      <c r="F19" s="114" t="s">
        <v>120</v>
      </c>
      <c r="G19" s="66">
        <v>6.6966589395</v>
      </c>
      <c r="H19" s="66">
        <v>6.6966589395</v>
      </c>
      <c r="I19" s="66">
        <v>0</v>
      </c>
      <c r="J19" s="23">
        <v>2</v>
      </c>
      <c r="K19" s="115">
        <v>0</v>
      </c>
      <c r="L19" s="115">
        <f>G19</f>
        <v>6.6966589395</v>
      </c>
      <c r="M19" s="115">
        <v>0</v>
      </c>
      <c r="N19" s="115">
        <v>0</v>
      </c>
      <c r="O19" s="23">
        <v>0</v>
      </c>
      <c r="P19" s="116">
        <v>0</v>
      </c>
      <c r="Q19" s="65">
        <v>0</v>
      </c>
      <c r="R19" s="23">
        <v>1</v>
      </c>
      <c r="S19" s="23">
        <v>2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0</v>
      </c>
      <c r="AV19" s="14"/>
    </row>
    <row r="20" spans="1:48" ht="21.75">
      <c r="A20" s="49" t="str">
        <f t="shared" si="1"/>
        <v>   </v>
      </c>
      <c r="B20" s="62">
        <v>11</v>
      </c>
      <c r="C20" s="67" t="s">
        <v>130</v>
      </c>
      <c r="D20" s="81" t="s">
        <v>44</v>
      </c>
      <c r="E20" s="63" t="s">
        <v>119</v>
      </c>
      <c r="F20" s="114" t="s">
        <v>120</v>
      </c>
      <c r="G20" s="66">
        <v>22.6663112261</v>
      </c>
      <c r="H20" s="66">
        <v>22.6663112261</v>
      </c>
      <c r="I20" s="66">
        <v>0</v>
      </c>
      <c r="J20" s="23">
        <v>1</v>
      </c>
      <c r="K20" s="115">
        <v>0</v>
      </c>
      <c r="L20" s="115">
        <v>22.6663112261</v>
      </c>
      <c r="M20" s="115">
        <v>0</v>
      </c>
      <c r="N20" s="115">
        <v>0</v>
      </c>
      <c r="O20" s="23">
        <v>9</v>
      </c>
      <c r="P20" s="116">
        <v>0</v>
      </c>
      <c r="Q20" s="65">
        <v>0</v>
      </c>
      <c r="R20" s="23">
        <v>1</v>
      </c>
      <c r="S20" s="23">
        <v>2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4"/>
    </row>
    <row r="21" spans="1:48" ht="21.75">
      <c r="A21" s="49" t="str">
        <f t="shared" si="1"/>
        <v>   </v>
      </c>
      <c r="B21" s="62">
        <v>12</v>
      </c>
      <c r="C21" s="67" t="s">
        <v>131</v>
      </c>
      <c r="D21" s="81" t="s">
        <v>44</v>
      </c>
      <c r="E21" s="63" t="s">
        <v>119</v>
      </c>
      <c r="F21" s="114" t="s">
        <v>120</v>
      </c>
      <c r="G21" s="66">
        <v>21.9863705252</v>
      </c>
      <c r="H21" s="66">
        <v>21.9863705252</v>
      </c>
      <c r="I21" s="66">
        <v>0</v>
      </c>
      <c r="J21" s="23">
        <v>2</v>
      </c>
      <c r="K21" s="115">
        <v>0</v>
      </c>
      <c r="L21" s="115">
        <f>G21</f>
        <v>21.9863705252</v>
      </c>
      <c r="M21" s="115">
        <v>0</v>
      </c>
      <c r="N21" s="115">
        <v>0</v>
      </c>
      <c r="O21" s="23">
        <v>0</v>
      </c>
      <c r="P21" s="116">
        <v>0</v>
      </c>
      <c r="Q21" s="65">
        <v>0</v>
      </c>
      <c r="R21" s="23">
        <v>1</v>
      </c>
      <c r="S21" s="23">
        <v>2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4"/>
    </row>
    <row r="22" spans="1:48" ht="21.75">
      <c r="A22" s="49" t="str">
        <f t="shared" si="1"/>
        <v>   </v>
      </c>
      <c r="B22" s="122">
        <v>13</v>
      </c>
      <c r="C22" s="123" t="s">
        <v>132</v>
      </c>
      <c r="D22" s="124" t="s">
        <v>44</v>
      </c>
      <c r="E22" s="125" t="s">
        <v>119</v>
      </c>
      <c r="F22" s="126" t="s">
        <v>120</v>
      </c>
      <c r="G22" s="127">
        <v>12.3170897027</v>
      </c>
      <c r="H22" s="127">
        <v>12.3170897027</v>
      </c>
      <c r="I22" s="127">
        <v>0</v>
      </c>
      <c r="J22" s="128">
        <v>1</v>
      </c>
      <c r="K22" s="129">
        <v>58.58</v>
      </c>
      <c r="L22" s="129">
        <v>0</v>
      </c>
      <c r="M22" s="129">
        <v>0</v>
      </c>
      <c r="N22" s="129">
        <v>0</v>
      </c>
      <c r="O22" s="128">
        <v>4</v>
      </c>
      <c r="P22" s="133">
        <v>58.58</v>
      </c>
      <c r="Q22" s="131">
        <v>100</v>
      </c>
      <c r="R22" s="23">
        <v>1</v>
      </c>
      <c r="S22" s="23">
        <v>2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40.48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4"/>
    </row>
    <row r="23" spans="1:48" ht="21.75">
      <c r="A23" s="49" t="str">
        <f t="shared" si="1"/>
        <v>   </v>
      </c>
      <c r="B23" s="122">
        <v>14</v>
      </c>
      <c r="C23" s="123" t="s">
        <v>133</v>
      </c>
      <c r="D23" s="124" t="s">
        <v>44</v>
      </c>
      <c r="E23" s="125" t="s">
        <v>119</v>
      </c>
      <c r="F23" s="126" t="s">
        <v>120</v>
      </c>
      <c r="G23" s="127">
        <v>17.8894405162</v>
      </c>
      <c r="H23" s="127">
        <v>17.8894405162</v>
      </c>
      <c r="I23" s="127">
        <v>0</v>
      </c>
      <c r="J23" s="128">
        <v>1</v>
      </c>
      <c r="K23" s="129">
        <v>18.47</v>
      </c>
      <c r="L23" s="129">
        <v>0</v>
      </c>
      <c r="M23" s="129">
        <v>0</v>
      </c>
      <c r="N23" s="129">
        <v>0</v>
      </c>
      <c r="O23" s="128">
        <v>4</v>
      </c>
      <c r="P23" s="133">
        <v>18.47</v>
      </c>
      <c r="Q23" s="131">
        <v>100</v>
      </c>
      <c r="R23" s="23">
        <v>1</v>
      </c>
      <c r="S23" s="23">
        <v>2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19.2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4"/>
    </row>
    <row r="24" spans="1:48" ht="21.75">
      <c r="A24" s="49" t="str">
        <f t="shared" si="1"/>
        <v>   </v>
      </c>
      <c r="B24" s="122">
        <v>15</v>
      </c>
      <c r="C24" s="123" t="s">
        <v>134</v>
      </c>
      <c r="D24" s="124" t="s">
        <v>44</v>
      </c>
      <c r="E24" s="125" t="s">
        <v>119</v>
      </c>
      <c r="F24" s="126" t="s">
        <v>120</v>
      </c>
      <c r="G24" s="127">
        <v>22.0159050209</v>
      </c>
      <c r="H24" s="127">
        <v>22.0159050209</v>
      </c>
      <c r="I24" s="127">
        <v>0</v>
      </c>
      <c r="J24" s="128">
        <v>1</v>
      </c>
      <c r="K24" s="129">
        <v>15.24</v>
      </c>
      <c r="L24" s="129">
        <v>0</v>
      </c>
      <c r="M24" s="129">
        <v>0</v>
      </c>
      <c r="N24" s="129">
        <v>0</v>
      </c>
      <c r="O24" s="128">
        <v>3</v>
      </c>
      <c r="P24" s="133">
        <v>15.24</v>
      </c>
      <c r="Q24" s="131">
        <v>100</v>
      </c>
      <c r="R24" s="23">
        <v>2</v>
      </c>
      <c r="S24" s="23">
        <v>2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22.25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4"/>
    </row>
    <row r="25" spans="1:48" ht="21.75">
      <c r="A25" s="49" t="str">
        <f t="shared" si="1"/>
        <v>   </v>
      </c>
      <c r="B25" s="62">
        <v>16</v>
      </c>
      <c r="C25" s="67" t="s">
        <v>135</v>
      </c>
      <c r="D25" s="81" t="s">
        <v>44</v>
      </c>
      <c r="E25" s="63" t="s">
        <v>119</v>
      </c>
      <c r="F25" s="114" t="s">
        <v>120</v>
      </c>
      <c r="G25" s="66">
        <v>7.9639648355</v>
      </c>
      <c r="H25" s="66">
        <v>7.9639648355</v>
      </c>
      <c r="I25" s="66">
        <v>0</v>
      </c>
      <c r="J25" s="23">
        <v>2</v>
      </c>
      <c r="K25" s="115">
        <v>0</v>
      </c>
      <c r="L25" s="115">
        <f>G25</f>
        <v>7.9639648355</v>
      </c>
      <c r="M25" s="115">
        <v>0</v>
      </c>
      <c r="N25" s="115">
        <v>0</v>
      </c>
      <c r="O25" s="23">
        <v>0</v>
      </c>
      <c r="P25" s="116">
        <v>0</v>
      </c>
      <c r="Q25" s="65">
        <v>0</v>
      </c>
      <c r="R25" s="23">
        <v>1</v>
      </c>
      <c r="S25" s="23">
        <v>2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4"/>
    </row>
    <row r="26" spans="1:48" ht="21.75">
      <c r="A26" s="49" t="str">
        <f t="shared" si="1"/>
        <v>   </v>
      </c>
      <c r="B26" s="122">
        <v>17</v>
      </c>
      <c r="C26" s="123" t="s">
        <v>136</v>
      </c>
      <c r="D26" s="124" t="s">
        <v>44</v>
      </c>
      <c r="E26" s="125" t="s">
        <v>119</v>
      </c>
      <c r="F26" s="126" t="s">
        <v>120</v>
      </c>
      <c r="G26" s="127">
        <v>46.2152159074</v>
      </c>
      <c r="H26" s="127">
        <v>46.2152159074</v>
      </c>
      <c r="I26" s="127">
        <v>0</v>
      </c>
      <c r="J26" s="128">
        <v>1</v>
      </c>
      <c r="K26" s="129">
        <v>9.1</v>
      </c>
      <c r="L26" s="129">
        <v>0</v>
      </c>
      <c r="M26" s="129">
        <v>0</v>
      </c>
      <c r="N26" s="129">
        <v>0</v>
      </c>
      <c r="O26" s="128">
        <v>3</v>
      </c>
      <c r="P26" s="133">
        <v>9.1</v>
      </c>
      <c r="Q26" s="131">
        <v>100</v>
      </c>
      <c r="R26" s="23">
        <v>2</v>
      </c>
      <c r="S26" s="23">
        <v>2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62.32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0</v>
      </c>
      <c r="AV26" s="14"/>
    </row>
    <row r="27" spans="1:48" ht="21.75">
      <c r="A27" s="49" t="str">
        <f t="shared" si="1"/>
        <v>   </v>
      </c>
      <c r="B27" s="62">
        <v>18</v>
      </c>
      <c r="C27" s="67" t="s">
        <v>137</v>
      </c>
      <c r="D27" s="81" t="s">
        <v>44</v>
      </c>
      <c r="E27" s="63" t="s">
        <v>119</v>
      </c>
      <c r="F27" s="114" t="s">
        <v>120</v>
      </c>
      <c r="G27" s="66">
        <v>76.2742639744</v>
      </c>
      <c r="H27" s="66">
        <v>76.2742639744</v>
      </c>
      <c r="I27" s="66">
        <v>0</v>
      </c>
      <c r="J27" s="23">
        <v>2</v>
      </c>
      <c r="K27" s="115">
        <v>0</v>
      </c>
      <c r="L27" s="115">
        <f>G27</f>
        <v>76.2742639744</v>
      </c>
      <c r="M27" s="115">
        <v>0</v>
      </c>
      <c r="N27" s="115">
        <v>0</v>
      </c>
      <c r="O27" s="23">
        <v>0</v>
      </c>
      <c r="P27" s="116">
        <v>0</v>
      </c>
      <c r="Q27" s="65">
        <v>0</v>
      </c>
      <c r="R27" s="23">
        <v>1</v>
      </c>
      <c r="S27" s="23">
        <v>2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0</v>
      </c>
      <c r="AV27" s="14"/>
    </row>
    <row r="28" spans="1:48" ht="21.75">
      <c r="A28" s="121" t="str">
        <f t="shared" si="1"/>
        <v>   </v>
      </c>
      <c r="B28" s="122">
        <v>19</v>
      </c>
      <c r="C28" s="134" t="s">
        <v>138</v>
      </c>
      <c r="D28" s="124" t="s">
        <v>44</v>
      </c>
      <c r="E28" s="125" t="s">
        <v>119</v>
      </c>
      <c r="F28" s="126" t="s">
        <v>120</v>
      </c>
      <c r="G28" s="130">
        <v>5.33454991877</v>
      </c>
      <c r="H28" s="135">
        <v>5.33454991877</v>
      </c>
      <c r="I28" s="135">
        <v>0</v>
      </c>
      <c r="J28" s="128">
        <v>9</v>
      </c>
      <c r="K28" s="129"/>
      <c r="L28" s="129">
        <v>5.33</v>
      </c>
      <c r="M28" s="129">
        <v>0</v>
      </c>
      <c r="N28" s="129">
        <v>0</v>
      </c>
      <c r="O28" s="128">
        <v>7</v>
      </c>
      <c r="P28" s="133">
        <v>0</v>
      </c>
      <c r="Q28" s="131">
        <v>0</v>
      </c>
      <c r="R28" s="128">
        <v>1</v>
      </c>
      <c r="S28" s="128">
        <v>2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0</v>
      </c>
      <c r="AV28" s="14"/>
    </row>
    <row r="29" spans="1:48" ht="21.75">
      <c r="A29" s="49" t="str">
        <f t="shared" si="1"/>
        <v>   </v>
      </c>
      <c r="B29" s="62">
        <v>20</v>
      </c>
      <c r="C29" s="67" t="s">
        <v>139</v>
      </c>
      <c r="D29" s="81" t="s">
        <v>44</v>
      </c>
      <c r="E29" s="63" t="s">
        <v>119</v>
      </c>
      <c r="F29" s="114" t="s">
        <v>120</v>
      </c>
      <c r="G29" s="66">
        <v>31.3871396495</v>
      </c>
      <c r="H29" s="66">
        <v>31.3871396495</v>
      </c>
      <c r="I29" s="66">
        <v>0</v>
      </c>
      <c r="J29" s="23">
        <v>2</v>
      </c>
      <c r="K29" s="115">
        <v>0</v>
      </c>
      <c r="L29" s="115">
        <f>G29</f>
        <v>31.3871396495</v>
      </c>
      <c r="M29" s="115">
        <v>0</v>
      </c>
      <c r="N29" s="115">
        <v>0</v>
      </c>
      <c r="O29" s="23">
        <v>0</v>
      </c>
      <c r="P29" s="116">
        <v>0</v>
      </c>
      <c r="Q29" s="65">
        <v>0</v>
      </c>
      <c r="R29" s="23">
        <v>1</v>
      </c>
      <c r="S29" s="23">
        <v>2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4"/>
    </row>
    <row r="30" spans="1:48" ht="21.75">
      <c r="A30" s="121" t="str">
        <f t="shared" si="1"/>
        <v>66 66 55 </v>
      </c>
      <c r="B30" s="122">
        <v>21</v>
      </c>
      <c r="C30" s="123" t="s">
        <v>140</v>
      </c>
      <c r="D30" s="124" t="s">
        <v>44</v>
      </c>
      <c r="E30" s="125" t="s">
        <v>119</v>
      </c>
      <c r="F30" s="126" t="s">
        <v>120</v>
      </c>
      <c r="G30" s="127">
        <v>44.2609192727</v>
      </c>
      <c r="H30" s="127">
        <v>44.2609192727</v>
      </c>
      <c r="I30" s="127">
        <v>0</v>
      </c>
      <c r="J30" s="128">
        <v>9</v>
      </c>
      <c r="K30" s="129">
        <v>44.2609192727</v>
      </c>
      <c r="L30" s="129">
        <v>0</v>
      </c>
      <c r="M30" s="129">
        <v>0</v>
      </c>
      <c r="N30" s="129">
        <v>0</v>
      </c>
      <c r="O30" s="128">
        <v>7</v>
      </c>
      <c r="P30" s="133">
        <v>26.56</v>
      </c>
      <c r="Q30" s="131">
        <v>60</v>
      </c>
      <c r="R30" s="128">
        <v>1</v>
      </c>
      <c r="S30" s="128">
        <v>2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26.56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4"/>
    </row>
    <row r="31" spans="1:48" ht="21.75">
      <c r="A31" s="49" t="str">
        <f t="shared" si="1"/>
        <v>   </v>
      </c>
      <c r="B31" s="62">
        <v>22</v>
      </c>
      <c r="C31" s="67" t="s">
        <v>141</v>
      </c>
      <c r="D31" s="81" t="s">
        <v>44</v>
      </c>
      <c r="E31" s="63" t="s">
        <v>119</v>
      </c>
      <c r="F31" s="114" t="s">
        <v>120</v>
      </c>
      <c r="G31" s="66">
        <v>13.5273498838</v>
      </c>
      <c r="H31" s="66">
        <v>13.5273498838</v>
      </c>
      <c r="I31" s="66">
        <v>0</v>
      </c>
      <c r="J31" s="23">
        <v>1</v>
      </c>
      <c r="K31" s="115">
        <v>0</v>
      </c>
      <c r="L31" s="115">
        <v>13.5273498838</v>
      </c>
      <c r="M31" s="115">
        <v>0</v>
      </c>
      <c r="N31" s="115">
        <v>0</v>
      </c>
      <c r="O31" s="23">
        <v>2</v>
      </c>
      <c r="P31" s="116">
        <v>0</v>
      </c>
      <c r="Q31" s="65">
        <v>0</v>
      </c>
      <c r="R31" s="23">
        <v>1</v>
      </c>
      <c r="S31" s="23">
        <v>2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0</v>
      </c>
      <c r="AV31" s="14"/>
    </row>
    <row r="32" spans="1:48" ht="21.75">
      <c r="A32" s="49" t="str">
        <f t="shared" si="1"/>
        <v>   </v>
      </c>
      <c r="B32" s="62">
        <v>23</v>
      </c>
      <c r="C32" s="67" t="s">
        <v>142</v>
      </c>
      <c r="D32" s="81" t="s">
        <v>44</v>
      </c>
      <c r="E32" s="63" t="s">
        <v>119</v>
      </c>
      <c r="F32" s="114" t="s">
        <v>120</v>
      </c>
      <c r="G32" s="66">
        <v>19.5753120031</v>
      </c>
      <c r="H32" s="66">
        <v>19.5753120031</v>
      </c>
      <c r="I32" s="66">
        <v>0</v>
      </c>
      <c r="J32" s="23">
        <v>1</v>
      </c>
      <c r="K32" s="115">
        <v>0</v>
      </c>
      <c r="L32" s="115">
        <v>12.67</v>
      </c>
      <c r="M32" s="115">
        <v>0</v>
      </c>
      <c r="N32" s="115">
        <v>0</v>
      </c>
      <c r="O32" s="23">
        <v>2</v>
      </c>
      <c r="P32" s="116">
        <v>0</v>
      </c>
      <c r="Q32" s="65">
        <v>0</v>
      </c>
      <c r="R32" s="23">
        <v>1</v>
      </c>
      <c r="S32" s="23">
        <v>2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  <c r="AT32" s="117">
        <v>0</v>
      </c>
      <c r="AU32" s="117">
        <v>0</v>
      </c>
      <c r="AV32" s="14" t="s">
        <v>245</v>
      </c>
    </row>
    <row r="33" spans="1:48" ht="21.75">
      <c r="A33" s="49" t="str">
        <f t="shared" si="1"/>
        <v>   </v>
      </c>
      <c r="B33" s="122">
        <v>24</v>
      </c>
      <c r="C33" s="123" t="s">
        <v>143</v>
      </c>
      <c r="D33" s="124" t="s">
        <v>183</v>
      </c>
      <c r="E33" s="125" t="s">
        <v>119</v>
      </c>
      <c r="F33" s="126" t="s">
        <v>120</v>
      </c>
      <c r="G33" s="127">
        <v>4.77627242541</v>
      </c>
      <c r="H33" s="127">
        <v>4.77627242541</v>
      </c>
      <c r="I33" s="127">
        <v>0</v>
      </c>
      <c r="J33" s="128">
        <v>1</v>
      </c>
      <c r="K33" s="129">
        <v>2.33</v>
      </c>
      <c r="L33" s="129">
        <v>0</v>
      </c>
      <c r="M33" s="129">
        <v>0</v>
      </c>
      <c r="N33" s="129">
        <v>0</v>
      </c>
      <c r="O33" s="128">
        <v>2</v>
      </c>
      <c r="P33" s="133">
        <v>2.33</v>
      </c>
      <c r="Q33" s="131">
        <v>100</v>
      </c>
      <c r="R33" s="128">
        <v>1</v>
      </c>
      <c r="S33" s="128">
        <v>2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4.78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4"/>
    </row>
    <row r="34" spans="1:48" ht="21.75">
      <c r="A34" s="49" t="str">
        <f t="shared" si="1"/>
        <v>  33 </v>
      </c>
      <c r="B34" s="62">
        <v>25</v>
      </c>
      <c r="C34" s="67" t="s">
        <v>144</v>
      </c>
      <c r="D34" s="81" t="s">
        <v>184</v>
      </c>
      <c r="E34" s="63" t="s">
        <v>119</v>
      </c>
      <c r="F34" s="114" t="s">
        <v>120</v>
      </c>
      <c r="G34" s="127">
        <v>2.66</v>
      </c>
      <c r="H34" s="127">
        <v>2.66</v>
      </c>
      <c r="I34" s="66">
        <v>0</v>
      </c>
      <c r="J34" s="23">
        <v>1</v>
      </c>
      <c r="K34" s="129">
        <v>2.6</v>
      </c>
      <c r="L34" s="115">
        <v>0</v>
      </c>
      <c r="M34" s="115">
        <v>0</v>
      </c>
      <c r="N34" s="115">
        <v>0</v>
      </c>
      <c r="O34" s="23">
        <v>7</v>
      </c>
      <c r="P34" s="133">
        <v>2.6</v>
      </c>
      <c r="Q34" s="131">
        <v>60</v>
      </c>
      <c r="R34" s="23">
        <v>1</v>
      </c>
      <c r="S34" s="23">
        <v>2</v>
      </c>
      <c r="T34" s="117">
        <v>0</v>
      </c>
      <c r="U34" s="117">
        <v>0</v>
      </c>
      <c r="V34" s="117">
        <v>0</v>
      </c>
      <c r="W34" s="117">
        <v>1.6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4" t="s">
        <v>245</v>
      </c>
    </row>
    <row r="35" spans="1:48" ht="21.75">
      <c r="A35" s="121" t="str">
        <f t="shared" si="1"/>
        <v>   </v>
      </c>
      <c r="B35" s="122">
        <v>26</v>
      </c>
      <c r="C35" s="123" t="s">
        <v>145</v>
      </c>
      <c r="D35" s="124" t="s">
        <v>185</v>
      </c>
      <c r="E35" s="125" t="s">
        <v>119</v>
      </c>
      <c r="F35" s="126" t="s">
        <v>120</v>
      </c>
      <c r="G35" s="127">
        <v>11.5825824885</v>
      </c>
      <c r="H35" s="127">
        <v>11.5825824885</v>
      </c>
      <c r="I35" s="127">
        <v>0</v>
      </c>
      <c r="J35" s="128">
        <v>9</v>
      </c>
      <c r="K35" s="129">
        <v>11.5825824885</v>
      </c>
      <c r="L35" s="129">
        <v>0</v>
      </c>
      <c r="M35" s="129">
        <v>0</v>
      </c>
      <c r="N35" s="129">
        <v>0</v>
      </c>
      <c r="O35" s="128">
        <v>7</v>
      </c>
      <c r="P35" s="130">
        <v>0</v>
      </c>
      <c r="Q35" s="131">
        <v>0</v>
      </c>
      <c r="R35" s="128">
        <v>1</v>
      </c>
      <c r="S35" s="128">
        <v>2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2" t="s">
        <v>253</v>
      </c>
    </row>
    <row r="36" spans="1:48" ht="21.75">
      <c r="A36" s="121" t="str">
        <f t="shared" si="1"/>
        <v>   </v>
      </c>
      <c r="B36" s="122">
        <v>27</v>
      </c>
      <c r="C36" s="123" t="s">
        <v>146</v>
      </c>
      <c r="D36" s="124" t="s">
        <v>186</v>
      </c>
      <c r="E36" s="125" t="s">
        <v>119</v>
      </c>
      <c r="F36" s="126" t="s">
        <v>120</v>
      </c>
      <c r="G36" s="127">
        <v>2.47894589885</v>
      </c>
      <c r="H36" s="127">
        <v>2.47894589885</v>
      </c>
      <c r="I36" s="127">
        <v>0</v>
      </c>
      <c r="J36" s="128">
        <v>9</v>
      </c>
      <c r="K36" s="129">
        <v>2.47894589885</v>
      </c>
      <c r="L36" s="129">
        <v>0</v>
      </c>
      <c r="M36" s="129">
        <v>0</v>
      </c>
      <c r="N36" s="129">
        <v>0</v>
      </c>
      <c r="O36" s="128">
        <v>7</v>
      </c>
      <c r="P36" s="130">
        <v>0</v>
      </c>
      <c r="Q36" s="131">
        <v>0</v>
      </c>
      <c r="R36" s="128">
        <v>1</v>
      </c>
      <c r="S36" s="128">
        <v>2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2" t="s">
        <v>253</v>
      </c>
    </row>
    <row r="37" spans="1:48" ht="21.75">
      <c r="A37" s="121" t="str">
        <f t="shared" si="1"/>
        <v>   </v>
      </c>
      <c r="B37" s="122">
        <v>28</v>
      </c>
      <c r="C37" s="123" t="s">
        <v>147</v>
      </c>
      <c r="D37" s="124" t="s">
        <v>187</v>
      </c>
      <c r="E37" s="125" t="s">
        <v>119</v>
      </c>
      <c r="F37" s="126" t="s">
        <v>120</v>
      </c>
      <c r="G37" s="127">
        <v>25.1623645707</v>
      </c>
      <c r="H37" s="127">
        <v>25.1623645707</v>
      </c>
      <c r="I37" s="127">
        <v>0</v>
      </c>
      <c r="J37" s="128">
        <v>9</v>
      </c>
      <c r="K37" s="129">
        <v>25.1623645707</v>
      </c>
      <c r="L37" s="129">
        <v>0</v>
      </c>
      <c r="M37" s="129">
        <v>0</v>
      </c>
      <c r="N37" s="129">
        <v>0</v>
      </c>
      <c r="O37" s="128">
        <v>3</v>
      </c>
      <c r="P37" s="130">
        <v>0</v>
      </c>
      <c r="Q37" s="131">
        <v>0</v>
      </c>
      <c r="R37" s="128">
        <v>1</v>
      </c>
      <c r="S37" s="128">
        <v>2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2" t="s">
        <v>253</v>
      </c>
    </row>
    <row r="38" spans="1:48" ht="21.75">
      <c r="A38" s="121" t="str">
        <f t="shared" si="1"/>
        <v>66 66 55 </v>
      </c>
      <c r="B38" s="122">
        <v>29</v>
      </c>
      <c r="C38" s="123" t="s">
        <v>148</v>
      </c>
      <c r="D38" s="124" t="s">
        <v>188</v>
      </c>
      <c r="E38" s="125" t="s">
        <v>119</v>
      </c>
      <c r="F38" s="126" t="s">
        <v>120</v>
      </c>
      <c r="G38" s="127">
        <v>3.47525240679</v>
      </c>
      <c r="H38" s="127">
        <v>3.47525240679</v>
      </c>
      <c r="I38" s="127">
        <v>0</v>
      </c>
      <c r="J38" s="128">
        <v>9</v>
      </c>
      <c r="K38" s="129">
        <v>3.47525240679</v>
      </c>
      <c r="L38" s="129">
        <v>0</v>
      </c>
      <c r="M38" s="129">
        <v>0</v>
      </c>
      <c r="N38" s="129">
        <v>0</v>
      </c>
      <c r="O38" s="128">
        <v>3</v>
      </c>
      <c r="P38" s="133">
        <v>3.47525240679</v>
      </c>
      <c r="Q38" s="131">
        <v>100</v>
      </c>
      <c r="R38" s="128">
        <v>1</v>
      </c>
      <c r="S38" s="128">
        <v>2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3.48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0</v>
      </c>
      <c r="AV38" s="14"/>
    </row>
    <row r="39" spans="1:48" ht="21.75">
      <c r="A39" s="121" t="str">
        <f t="shared" si="1"/>
        <v>66 66 55 </v>
      </c>
      <c r="B39" s="122">
        <v>30</v>
      </c>
      <c r="C39" s="123" t="s">
        <v>149</v>
      </c>
      <c r="D39" s="124" t="s">
        <v>189</v>
      </c>
      <c r="E39" s="125" t="s">
        <v>119</v>
      </c>
      <c r="F39" s="126" t="s">
        <v>120</v>
      </c>
      <c r="G39" s="127">
        <v>2.95981089597</v>
      </c>
      <c r="H39" s="127">
        <v>2.95981089597</v>
      </c>
      <c r="I39" s="127">
        <v>0</v>
      </c>
      <c r="J39" s="128">
        <v>9</v>
      </c>
      <c r="K39" s="129">
        <v>2.95981089597</v>
      </c>
      <c r="L39" s="129">
        <v>0</v>
      </c>
      <c r="M39" s="129">
        <v>0</v>
      </c>
      <c r="N39" s="129">
        <v>0</v>
      </c>
      <c r="O39" s="128">
        <v>7</v>
      </c>
      <c r="P39" s="133">
        <v>1.78</v>
      </c>
      <c r="Q39" s="131">
        <v>60</v>
      </c>
      <c r="R39" s="128">
        <v>1</v>
      </c>
      <c r="S39" s="128">
        <v>2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1.78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  <c r="AT39" s="117">
        <v>0</v>
      </c>
      <c r="AU39" s="117">
        <v>0</v>
      </c>
      <c r="AV39" s="14"/>
    </row>
    <row r="40" spans="1:48" ht="21.75">
      <c r="A40" s="49" t="str">
        <f t="shared" si="1"/>
        <v>   </v>
      </c>
      <c r="B40" s="122">
        <v>31</v>
      </c>
      <c r="C40" s="123" t="s">
        <v>150</v>
      </c>
      <c r="D40" s="124" t="s">
        <v>190</v>
      </c>
      <c r="E40" s="125" t="s">
        <v>119</v>
      </c>
      <c r="F40" s="126" t="s">
        <v>120</v>
      </c>
      <c r="G40" s="127">
        <v>2.3212479509</v>
      </c>
      <c r="H40" s="127">
        <v>2.3212479509</v>
      </c>
      <c r="I40" s="127">
        <v>0</v>
      </c>
      <c r="J40" s="128">
        <v>1</v>
      </c>
      <c r="K40" s="129">
        <v>4.57</v>
      </c>
      <c r="L40" s="129">
        <v>0</v>
      </c>
      <c r="M40" s="129">
        <v>0</v>
      </c>
      <c r="N40" s="129">
        <v>0</v>
      </c>
      <c r="O40" s="128">
        <v>5</v>
      </c>
      <c r="P40" s="133">
        <v>4.57</v>
      </c>
      <c r="Q40" s="131">
        <v>100</v>
      </c>
      <c r="R40" s="128">
        <v>1</v>
      </c>
      <c r="S40" s="128">
        <v>2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2.32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  <c r="AS40" s="117">
        <v>0</v>
      </c>
      <c r="AT40" s="117">
        <v>0</v>
      </c>
      <c r="AU40" s="117">
        <v>0</v>
      </c>
      <c r="AV40" s="14"/>
    </row>
    <row r="41" spans="1:48" ht="21.75">
      <c r="A41" s="121" t="str">
        <f t="shared" si="1"/>
        <v>66 66 55 </v>
      </c>
      <c r="B41" s="122">
        <v>32</v>
      </c>
      <c r="C41" s="123" t="s">
        <v>151</v>
      </c>
      <c r="D41" s="124" t="s">
        <v>191</v>
      </c>
      <c r="E41" s="125" t="s">
        <v>119</v>
      </c>
      <c r="F41" s="126" t="s">
        <v>120</v>
      </c>
      <c r="G41" s="127">
        <v>8.54905513212</v>
      </c>
      <c r="H41" s="127">
        <v>8.54905513212</v>
      </c>
      <c r="I41" s="127">
        <v>0</v>
      </c>
      <c r="J41" s="128">
        <v>9</v>
      </c>
      <c r="K41" s="129">
        <v>8.54905513212</v>
      </c>
      <c r="L41" s="129">
        <v>0</v>
      </c>
      <c r="M41" s="129">
        <v>0</v>
      </c>
      <c r="N41" s="129">
        <v>0</v>
      </c>
      <c r="O41" s="128">
        <v>4</v>
      </c>
      <c r="P41" s="133">
        <v>8.54905513212</v>
      </c>
      <c r="Q41" s="131">
        <v>100</v>
      </c>
      <c r="R41" s="128">
        <v>1</v>
      </c>
      <c r="S41" s="128">
        <v>2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8.55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  <c r="AS41" s="117">
        <v>0</v>
      </c>
      <c r="AT41" s="117">
        <v>0</v>
      </c>
      <c r="AU41" s="117">
        <v>0</v>
      </c>
      <c r="AV41" s="14"/>
    </row>
    <row r="42" spans="1:48" ht="21.75">
      <c r="A42" s="49" t="str">
        <f t="shared" si="1"/>
        <v>   </v>
      </c>
      <c r="B42" s="62">
        <v>33</v>
      </c>
      <c r="C42" s="67" t="s">
        <v>152</v>
      </c>
      <c r="D42" s="81" t="s">
        <v>192</v>
      </c>
      <c r="E42" s="63" t="s">
        <v>119</v>
      </c>
      <c r="F42" s="114" t="s">
        <v>120</v>
      </c>
      <c r="G42" s="66">
        <v>18.4774839084</v>
      </c>
      <c r="H42" s="66">
        <v>18.4774839084</v>
      </c>
      <c r="I42" s="66">
        <v>0</v>
      </c>
      <c r="J42" s="23">
        <v>1</v>
      </c>
      <c r="K42" s="115">
        <v>18.4774839084</v>
      </c>
      <c r="L42" s="115">
        <v>0</v>
      </c>
      <c r="M42" s="115">
        <v>0</v>
      </c>
      <c r="N42" s="115">
        <v>0</v>
      </c>
      <c r="O42" s="23">
        <v>3</v>
      </c>
      <c r="P42" s="116">
        <v>18.4774839084</v>
      </c>
      <c r="Q42" s="65">
        <v>100</v>
      </c>
      <c r="R42" s="23">
        <v>1</v>
      </c>
      <c r="S42" s="23">
        <v>2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18.48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4"/>
    </row>
    <row r="43" spans="1:48" ht="21.75">
      <c r="A43" s="49" t="str">
        <f t="shared" si="1"/>
        <v>   </v>
      </c>
      <c r="B43" s="122">
        <v>34</v>
      </c>
      <c r="C43" s="123" t="s">
        <v>153</v>
      </c>
      <c r="D43" s="124" t="s">
        <v>193</v>
      </c>
      <c r="E43" s="125" t="s">
        <v>119</v>
      </c>
      <c r="F43" s="126" t="s">
        <v>120</v>
      </c>
      <c r="G43" s="127">
        <v>23.9146667571</v>
      </c>
      <c r="H43" s="127">
        <v>23.9146667571</v>
      </c>
      <c r="I43" s="127">
        <v>0</v>
      </c>
      <c r="J43" s="128">
        <v>1</v>
      </c>
      <c r="K43" s="129">
        <v>24.63</v>
      </c>
      <c r="L43" s="129">
        <v>0</v>
      </c>
      <c r="M43" s="129">
        <v>0</v>
      </c>
      <c r="N43" s="129">
        <v>0</v>
      </c>
      <c r="O43" s="128">
        <v>5</v>
      </c>
      <c r="P43" s="133">
        <v>24.63</v>
      </c>
      <c r="Q43" s="131">
        <v>100</v>
      </c>
      <c r="R43" s="128">
        <v>1</v>
      </c>
      <c r="S43" s="128">
        <v>2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23.91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4"/>
    </row>
    <row r="44" spans="1:48" ht="21.75">
      <c r="A44" s="49" t="str">
        <f t="shared" si="1"/>
        <v>   </v>
      </c>
      <c r="B44" s="122">
        <v>35</v>
      </c>
      <c r="C44" s="123" t="s">
        <v>154</v>
      </c>
      <c r="D44" s="124" t="s">
        <v>194</v>
      </c>
      <c r="E44" s="125" t="s">
        <v>119</v>
      </c>
      <c r="F44" s="126" t="s">
        <v>120</v>
      </c>
      <c r="G44" s="127">
        <v>9.78811651094</v>
      </c>
      <c r="H44" s="127">
        <v>9.78811651094</v>
      </c>
      <c r="I44" s="127">
        <v>0</v>
      </c>
      <c r="J44" s="128">
        <v>1</v>
      </c>
      <c r="K44" s="129">
        <v>36.83</v>
      </c>
      <c r="L44" s="129">
        <v>0</v>
      </c>
      <c r="M44" s="129">
        <v>0</v>
      </c>
      <c r="N44" s="129">
        <v>0</v>
      </c>
      <c r="O44" s="128">
        <v>3</v>
      </c>
      <c r="P44" s="133">
        <v>36.83</v>
      </c>
      <c r="Q44" s="131">
        <v>100</v>
      </c>
      <c r="R44" s="128">
        <v>1</v>
      </c>
      <c r="S44" s="128">
        <v>2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9.79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4" t="s">
        <v>243</v>
      </c>
    </row>
    <row r="45" spans="1:48" ht="21.75">
      <c r="A45" s="49" t="str">
        <f t="shared" si="1"/>
        <v>  33 </v>
      </c>
      <c r="B45" s="122">
        <v>36</v>
      </c>
      <c r="C45" s="123" t="s">
        <v>155</v>
      </c>
      <c r="D45" s="124" t="s">
        <v>195</v>
      </c>
      <c r="E45" s="125" t="s">
        <v>119</v>
      </c>
      <c r="F45" s="126" t="s">
        <v>120</v>
      </c>
      <c r="G45" s="127">
        <v>6.02686978411</v>
      </c>
      <c r="H45" s="127">
        <v>6.02686978411</v>
      </c>
      <c r="I45" s="127">
        <v>0</v>
      </c>
      <c r="J45" s="128">
        <v>1</v>
      </c>
      <c r="K45" s="129">
        <v>6.56</v>
      </c>
      <c r="L45" s="129">
        <v>0</v>
      </c>
      <c r="M45" s="129">
        <v>0</v>
      </c>
      <c r="N45" s="129">
        <v>0</v>
      </c>
      <c r="O45" s="128">
        <v>7</v>
      </c>
      <c r="P45" s="133">
        <v>6.56</v>
      </c>
      <c r="Q45" s="131">
        <v>60</v>
      </c>
      <c r="R45" s="128">
        <v>1</v>
      </c>
      <c r="S45" s="128">
        <v>2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3.62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  <c r="AS45" s="117">
        <v>0</v>
      </c>
      <c r="AT45" s="117">
        <v>0</v>
      </c>
      <c r="AU45" s="117">
        <v>0</v>
      </c>
      <c r="AV45" s="14"/>
    </row>
    <row r="46" spans="1:48" ht="21.75">
      <c r="A46" s="49" t="str">
        <f t="shared" si="1"/>
        <v>  33 </v>
      </c>
      <c r="B46" s="62">
        <v>37</v>
      </c>
      <c r="C46" s="67" t="s">
        <v>156</v>
      </c>
      <c r="D46" s="81" t="s">
        <v>196</v>
      </c>
      <c r="E46" s="63" t="s">
        <v>119</v>
      </c>
      <c r="F46" s="114" t="s">
        <v>120</v>
      </c>
      <c r="G46" s="66">
        <v>7.32530620419</v>
      </c>
      <c r="H46" s="66">
        <v>7.32530620419</v>
      </c>
      <c r="I46" s="66">
        <v>0</v>
      </c>
      <c r="J46" s="23">
        <v>1</v>
      </c>
      <c r="K46" s="115">
        <v>7.32530620419</v>
      </c>
      <c r="L46" s="115">
        <v>0</v>
      </c>
      <c r="M46" s="115">
        <v>0</v>
      </c>
      <c r="N46" s="115">
        <v>0</v>
      </c>
      <c r="O46" s="23">
        <v>7</v>
      </c>
      <c r="P46" s="116">
        <v>4.398</v>
      </c>
      <c r="Q46" s="65">
        <v>60</v>
      </c>
      <c r="R46" s="23">
        <v>1</v>
      </c>
      <c r="S46" s="23">
        <v>2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4.4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  <c r="AS46" s="117">
        <v>0</v>
      </c>
      <c r="AT46" s="117">
        <v>0</v>
      </c>
      <c r="AU46" s="117">
        <v>0</v>
      </c>
      <c r="AV46" s="14"/>
    </row>
    <row r="47" spans="1:48" ht="21.75">
      <c r="A47" s="49" t="str">
        <f t="shared" si="1"/>
        <v>   </v>
      </c>
      <c r="B47" s="62">
        <v>38</v>
      </c>
      <c r="C47" s="67" t="s">
        <v>157</v>
      </c>
      <c r="D47" s="81" t="s">
        <v>197</v>
      </c>
      <c r="E47" s="63" t="s">
        <v>119</v>
      </c>
      <c r="F47" s="114" t="s">
        <v>120</v>
      </c>
      <c r="G47" s="66">
        <v>35.0446573449</v>
      </c>
      <c r="H47" s="66">
        <v>35.0446573449</v>
      </c>
      <c r="I47" s="66">
        <v>0</v>
      </c>
      <c r="J47" s="23">
        <v>1</v>
      </c>
      <c r="K47" s="115">
        <v>35.0446573449</v>
      </c>
      <c r="L47" s="115">
        <v>0</v>
      </c>
      <c r="M47" s="115">
        <v>0</v>
      </c>
      <c r="N47" s="115">
        <v>0</v>
      </c>
      <c r="O47" s="23">
        <v>4</v>
      </c>
      <c r="P47" s="116">
        <v>35.0446573449</v>
      </c>
      <c r="Q47" s="65">
        <v>100</v>
      </c>
      <c r="R47" s="23">
        <v>1</v>
      </c>
      <c r="S47" s="23">
        <v>2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35.04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  <c r="AT47" s="117">
        <v>0</v>
      </c>
      <c r="AU47" s="117">
        <v>0</v>
      </c>
      <c r="AV47" s="14"/>
    </row>
    <row r="48" spans="1:48" ht="21.75">
      <c r="A48" s="49" t="str">
        <f t="shared" si="1"/>
        <v>   </v>
      </c>
      <c r="B48" s="122">
        <v>39</v>
      </c>
      <c r="C48" s="123" t="s">
        <v>158</v>
      </c>
      <c r="D48" s="124" t="s">
        <v>198</v>
      </c>
      <c r="E48" s="125" t="s">
        <v>119</v>
      </c>
      <c r="F48" s="126" t="s">
        <v>120</v>
      </c>
      <c r="G48" s="127">
        <v>17.4349849997</v>
      </c>
      <c r="H48" s="127">
        <v>17.4349849997</v>
      </c>
      <c r="I48" s="127">
        <v>0</v>
      </c>
      <c r="J48" s="128">
        <v>1</v>
      </c>
      <c r="K48" s="129">
        <v>27.01</v>
      </c>
      <c r="L48" s="129">
        <v>0</v>
      </c>
      <c r="M48" s="129">
        <v>0</v>
      </c>
      <c r="N48" s="129">
        <v>0</v>
      </c>
      <c r="O48" s="128">
        <v>3</v>
      </c>
      <c r="P48" s="133">
        <v>27.01</v>
      </c>
      <c r="Q48" s="131">
        <v>100</v>
      </c>
      <c r="R48" s="128">
        <v>1</v>
      </c>
      <c r="S48" s="128">
        <v>2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17.43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4"/>
    </row>
    <row r="49" spans="1:48" ht="21.75">
      <c r="A49" s="49" t="str">
        <f t="shared" si="1"/>
        <v>   </v>
      </c>
      <c r="B49" s="122">
        <v>40</v>
      </c>
      <c r="C49" s="123" t="s">
        <v>159</v>
      </c>
      <c r="D49" s="124" t="s">
        <v>199</v>
      </c>
      <c r="E49" s="125" t="s">
        <v>119</v>
      </c>
      <c r="F49" s="126" t="s">
        <v>120</v>
      </c>
      <c r="G49" s="127">
        <v>37.0330933321</v>
      </c>
      <c r="H49" s="127">
        <v>37.0330933321</v>
      </c>
      <c r="I49" s="127">
        <v>0</v>
      </c>
      <c r="J49" s="128">
        <v>1</v>
      </c>
      <c r="K49" s="129">
        <v>34.86</v>
      </c>
      <c r="L49" s="129">
        <v>0</v>
      </c>
      <c r="M49" s="129">
        <v>0</v>
      </c>
      <c r="N49" s="129">
        <v>0</v>
      </c>
      <c r="O49" s="128">
        <v>6</v>
      </c>
      <c r="P49" s="133">
        <v>34.86</v>
      </c>
      <c r="Q49" s="131">
        <v>100</v>
      </c>
      <c r="R49" s="128">
        <v>1</v>
      </c>
      <c r="S49" s="128">
        <v>2</v>
      </c>
      <c r="T49" s="117">
        <v>0</v>
      </c>
      <c r="U49" s="117">
        <v>0</v>
      </c>
      <c r="V49" s="117">
        <v>0</v>
      </c>
      <c r="W49" s="117">
        <v>0</v>
      </c>
      <c r="X49" s="117">
        <v>37.03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  <c r="AS49" s="117">
        <v>0</v>
      </c>
      <c r="AT49" s="117">
        <v>0</v>
      </c>
      <c r="AU49" s="117">
        <v>0</v>
      </c>
      <c r="AV49" s="14" t="s">
        <v>245</v>
      </c>
    </row>
    <row r="50" spans="1:48" ht="21.75">
      <c r="A50" s="49" t="str">
        <f t="shared" si="1"/>
        <v>   </v>
      </c>
      <c r="B50" s="122">
        <v>41</v>
      </c>
      <c r="C50" s="123" t="s">
        <v>160</v>
      </c>
      <c r="D50" s="124" t="s">
        <v>200</v>
      </c>
      <c r="E50" s="125" t="s">
        <v>119</v>
      </c>
      <c r="F50" s="126" t="s">
        <v>120</v>
      </c>
      <c r="G50" s="127">
        <v>24.6427914282</v>
      </c>
      <c r="H50" s="127">
        <v>24.6427914282</v>
      </c>
      <c r="I50" s="127">
        <v>0</v>
      </c>
      <c r="J50" s="128">
        <v>1</v>
      </c>
      <c r="K50" s="129">
        <v>22.74</v>
      </c>
      <c r="L50" s="129">
        <v>0</v>
      </c>
      <c r="M50" s="129">
        <v>0</v>
      </c>
      <c r="N50" s="129">
        <v>0</v>
      </c>
      <c r="O50" s="128">
        <v>6</v>
      </c>
      <c r="P50" s="133">
        <v>22.74</v>
      </c>
      <c r="Q50" s="131">
        <v>100</v>
      </c>
      <c r="R50" s="128">
        <v>1</v>
      </c>
      <c r="S50" s="128">
        <v>2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24.64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7">
        <v>0</v>
      </c>
      <c r="AV50" s="14"/>
    </row>
    <row r="51" spans="1:48" ht="21.75">
      <c r="A51" s="49" t="str">
        <f t="shared" si="1"/>
        <v>   </v>
      </c>
      <c r="B51" s="122">
        <v>42</v>
      </c>
      <c r="C51" s="123" t="s">
        <v>161</v>
      </c>
      <c r="D51" s="124" t="s">
        <v>201</v>
      </c>
      <c r="E51" s="125" t="s">
        <v>119</v>
      </c>
      <c r="F51" s="126" t="s">
        <v>120</v>
      </c>
      <c r="G51" s="127">
        <v>19.393733433</v>
      </c>
      <c r="H51" s="127">
        <v>19.393733433</v>
      </c>
      <c r="I51" s="127">
        <v>0</v>
      </c>
      <c r="J51" s="128">
        <v>1</v>
      </c>
      <c r="K51" s="129">
        <v>17.04</v>
      </c>
      <c r="L51" s="129">
        <v>0</v>
      </c>
      <c r="M51" s="129">
        <v>0</v>
      </c>
      <c r="N51" s="129">
        <v>0</v>
      </c>
      <c r="O51" s="128">
        <v>6</v>
      </c>
      <c r="P51" s="133">
        <v>17.04</v>
      </c>
      <c r="Q51" s="131">
        <v>100</v>
      </c>
      <c r="R51" s="128">
        <v>1</v>
      </c>
      <c r="S51" s="128">
        <v>2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19.37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  <c r="AS51" s="117">
        <v>0</v>
      </c>
      <c r="AT51" s="117">
        <v>0</v>
      </c>
      <c r="AU51" s="117">
        <v>0</v>
      </c>
      <c r="AV51" s="14"/>
    </row>
    <row r="52" spans="1:48" ht="21.75">
      <c r="A52" s="49" t="str">
        <f t="shared" si="1"/>
        <v>   </v>
      </c>
      <c r="B52" s="122">
        <v>43</v>
      </c>
      <c r="C52" s="123" t="s">
        <v>162</v>
      </c>
      <c r="D52" s="124" t="s">
        <v>202</v>
      </c>
      <c r="E52" s="125" t="s">
        <v>119</v>
      </c>
      <c r="F52" s="126" t="s">
        <v>120</v>
      </c>
      <c r="G52" s="127">
        <v>18.5896839812</v>
      </c>
      <c r="H52" s="127">
        <v>18.5896839812</v>
      </c>
      <c r="I52" s="127">
        <v>0</v>
      </c>
      <c r="J52" s="128">
        <v>1</v>
      </c>
      <c r="K52" s="129">
        <v>20.255</v>
      </c>
      <c r="L52" s="129">
        <v>0</v>
      </c>
      <c r="M52" s="129">
        <v>0</v>
      </c>
      <c r="N52" s="129">
        <v>0</v>
      </c>
      <c r="O52" s="128">
        <v>4</v>
      </c>
      <c r="P52" s="133">
        <v>20.255</v>
      </c>
      <c r="Q52" s="131">
        <v>100</v>
      </c>
      <c r="R52" s="128">
        <v>1</v>
      </c>
      <c r="S52" s="128">
        <v>2</v>
      </c>
      <c r="T52" s="117">
        <v>0</v>
      </c>
      <c r="U52" s="117">
        <v>0</v>
      </c>
      <c r="V52" s="117">
        <v>0</v>
      </c>
      <c r="W52" s="117">
        <v>0</v>
      </c>
      <c r="X52" s="117">
        <v>18.59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  <c r="AT52" s="117">
        <v>0</v>
      </c>
      <c r="AU52" s="117">
        <v>0</v>
      </c>
      <c r="AV52" s="14" t="s">
        <v>245</v>
      </c>
    </row>
    <row r="53" spans="1:48" ht="21.75">
      <c r="A53" s="49" t="str">
        <f t="shared" si="1"/>
        <v>   </v>
      </c>
      <c r="B53" s="122">
        <v>44</v>
      </c>
      <c r="C53" s="123" t="s">
        <v>163</v>
      </c>
      <c r="D53" s="124" t="s">
        <v>203</v>
      </c>
      <c r="E53" s="125" t="s">
        <v>119</v>
      </c>
      <c r="F53" s="126" t="s">
        <v>120</v>
      </c>
      <c r="G53" s="127">
        <v>18.0906094045</v>
      </c>
      <c r="H53" s="127">
        <v>18.0906094045</v>
      </c>
      <c r="I53" s="127">
        <v>0</v>
      </c>
      <c r="J53" s="128">
        <v>1</v>
      </c>
      <c r="K53" s="165">
        <v>19.265</v>
      </c>
      <c r="L53" s="129">
        <v>0</v>
      </c>
      <c r="M53" s="129">
        <v>0</v>
      </c>
      <c r="N53" s="129">
        <v>0</v>
      </c>
      <c r="O53" s="128">
        <v>3</v>
      </c>
      <c r="P53" s="166">
        <v>19.265</v>
      </c>
      <c r="Q53" s="131">
        <v>100</v>
      </c>
      <c r="R53" s="128">
        <v>1</v>
      </c>
      <c r="S53" s="128">
        <v>2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18.09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  <c r="AS53" s="117">
        <v>0</v>
      </c>
      <c r="AT53" s="117">
        <v>0</v>
      </c>
      <c r="AU53" s="117">
        <v>0</v>
      </c>
      <c r="AV53" s="14"/>
    </row>
    <row r="54" spans="1:48" ht="21.75">
      <c r="A54" s="49" t="str">
        <f t="shared" si="1"/>
        <v>   </v>
      </c>
      <c r="B54" s="122">
        <v>45</v>
      </c>
      <c r="C54" s="123" t="s">
        <v>164</v>
      </c>
      <c r="D54" s="124" t="s">
        <v>204</v>
      </c>
      <c r="E54" s="125" t="s">
        <v>119</v>
      </c>
      <c r="F54" s="126" t="s">
        <v>120</v>
      </c>
      <c r="G54" s="127">
        <v>5.32593290528</v>
      </c>
      <c r="H54" s="127">
        <v>5.32593290528</v>
      </c>
      <c r="I54" s="127">
        <v>0</v>
      </c>
      <c r="J54" s="128">
        <v>1</v>
      </c>
      <c r="K54" s="129">
        <v>5.35</v>
      </c>
      <c r="L54" s="129">
        <v>0</v>
      </c>
      <c r="M54" s="129">
        <v>0</v>
      </c>
      <c r="N54" s="129">
        <v>0</v>
      </c>
      <c r="O54" s="128">
        <v>3</v>
      </c>
      <c r="P54" s="133">
        <v>5.35</v>
      </c>
      <c r="Q54" s="131">
        <v>100</v>
      </c>
      <c r="R54" s="128">
        <v>1</v>
      </c>
      <c r="S54" s="128">
        <v>2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5.33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  <c r="AS54" s="117">
        <v>0</v>
      </c>
      <c r="AT54" s="117">
        <v>0</v>
      </c>
      <c r="AU54" s="117">
        <v>0</v>
      </c>
      <c r="AV54" s="14"/>
    </row>
    <row r="55" spans="1:48" ht="21.75">
      <c r="A55" s="49" t="str">
        <f t="shared" si="1"/>
        <v>   </v>
      </c>
      <c r="B55" s="122">
        <v>46</v>
      </c>
      <c r="C55" s="123" t="s">
        <v>165</v>
      </c>
      <c r="D55" s="124" t="s">
        <v>205</v>
      </c>
      <c r="E55" s="125" t="s">
        <v>119</v>
      </c>
      <c r="F55" s="126" t="s">
        <v>120</v>
      </c>
      <c r="G55" s="127">
        <v>18.231234408</v>
      </c>
      <c r="H55" s="127">
        <v>18.231234408</v>
      </c>
      <c r="I55" s="127">
        <v>0</v>
      </c>
      <c r="J55" s="128">
        <v>1</v>
      </c>
      <c r="K55" s="129">
        <v>19.13</v>
      </c>
      <c r="L55" s="129">
        <v>0</v>
      </c>
      <c r="M55" s="129">
        <v>0</v>
      </c>
      <c r="N55" s="129">
        <v>0</v>
      </c>
      <c r="O55" s="128">
        <v>4</v>
      </c>
      <c r="P55" s="133">
        <v>19.13</v>
      </c>
      <c r="Q55" s="131">
        <v>100</v>
      </c>
      <c r="R55" s="128">
        <v>2</v>
      </c>
      <c r="S55" s="128">
        <v>2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18.23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7">
        <v>0</v>
      </c>
      <c r="AQ55" s="117">
        <v>0</v>
      </c>
      <c r="AR55" s="117">
        <v>0</v>
      </c>
      <c r="AS55" s="117">
        <v>0</v>
      </c>
      <c r="AT55" s="117">
        <v>0</v>
      </c>
      <c r="AU55" s="117">
        <v>0</v>
      </c>
      <c r="AV55" s="14" t="s">
        <v>244</v>
      </c>
    </row>
    <row r="56" spans="1:48" ht="21.75">
      <c r="A56" s="49" t="str">
        <f t="shared" si="1"/>
        <v>   </v>
      </c>
      <c r="B56" s="62">
        <v>47</v>
      </c>
      <c r="C56" s="67" t="s">
        <v>166</v>
      </c>
      <c r="D56" s="81" t="s">
        <v>206</v>
      </c>
      <c r="E56" s="63" t="s">
        <v>119</v>
      </c>
      <c r="F56" s="114" t="s">
        <v>120</v>
      </c>
      <c r="G56" s="66">
        <v>7.10530642619</v>
      </c>
      <c r="H56" s="66">
        <v>7.10530642619</v>
      </c>
      <c r="I56" s="66">
        <v>0</v>
      </c>
      <c r="J56" s="23">
        <v>1</v>
      </c>
      <c r="K56" s="115">
        <v>7.10530642619</v>
      </c>
      <c r="L56" s="115">
        <v>0</v>
      </c>
      <c r="M56" s="115">
        <v>0</v>
      </c>
      <c r="N56" s="115">
        <v>0</v>
      </c>
      <c r="O56" s="23">
        <v>4</v>
      </c>
      <c r="P56" s="116">
        <v>7.10530642619</v>
      </c>
      <c r="Q56" s="65">
        <v>100</v>
      </c>
      <c r="R56" s="23">
        <v>1</v>
      </c>
      <c r="S56" s="23">
        <v>2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7.11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  <c r="AS56" s="117">
        <v>0</v>
      </c>
      <c r="AT56" s="117">
        <v>0</v>
      </c>
      <c r="AU56" s="117">
        <v>0</v>
      </c>
      <c r="AV56" s="14"/>
    </row>
    <row r="57" spans="1:48" ht="21.75">
      <c r="A57" s="49" t="str">
        <f t="shared" si="1"/>
        <v>   </v>
      </c>
      <c r="B57" s="122">
        <v>48</v>
      </c>
      <c r="C57" s="123" t="s">
        <v>167</v>
      </c>
      <c r="D57" s="124" t="s">
        <v>207</v>
      </c>
      <c r="E57" s="125" t="s">
        <v>119</v>
      </c>
      <c r="F57" s="126" t="s">
        <v>120</v>
      </c>
      <c r="G57" s="127">
        <v>25.201540943</v>
      </c>
      <c r="H57" s="127">
        <v>25.201540943</v>
      </c>
      <c r="I57" s="127">
        <v>0</v>
      </c>
      <c r="J57" s="128">
        <v>1</v>
      </c>
      <c r="K57" s="129">
        <v>30.24</v>
      </c>
      <c r="L57" s="129">
        <v>0</v>
      </c>
      <c r="M57" s="129">
        <v>0</v>
      </c>
      <c r="N57" s="129">
        <v>0</v>
      </c>
      <c r="O57" s="128">
        <v>4</v>
      </c>
      <c r="P57" s="133">
        <v>30.24</v>
      </c>
      <c r="Q57" s="131">
        <v>100</v>
      </c>
      <c r="R57" s="128">
        <v>2</v>
      </c>
      <c r="S57" s="128">
        <v>2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25.2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  <c r="AS57" s="117">
        <v>0</v>
      </c>
      <c r="AT57" s="117">
        <v>0</v>
      </c>
      <c r="AU57" s="117">
        <v>0</v>
      </c>
      <c r="AV57" s="14" t="s">
        <v>249</v>
      </c>
    </row>
    <row r="58" spans="1:48" ht="21.75">
      <c r="A58" s="49" t="str">
        <f t="shared" si="1"/>
        <v>   </v>
      </c>
      <c r="B58" s="122">
        <v>49</v>
      </c>
      <c r="C58" s="123" t="s">
        <v>168</v>
      </c>
      <c r="D58" s="124" t="s">
        <v>208</v>
      </c>
      <c r="E58" s="125" t="s">
        <v>119</v>
      </c>
      <c r="F58" s="126" t="s">
        <v>120</v>
      </c>
      <c r="G58" s="127">
        <v>20.0477954385</v>
      </c>
      <c r="H58" s="127">
        <v>20.0477954385</v>
      </c>
      <c r="I58" s="127">
        <v>0</v>
      </c>
      <c r="J58" s="128">
        <v>1</v>
      </c>
      <c r="K58" s="129">
        <v>57.01</v>
      </c>
      <c r="L58" s="129">
        <v>0</v>
      </c>
      <c r="M58" s="129">
        <v>0</v>
      </c>
      <c r="N58" s="129">
        <v>0</v>
      </c>
      <c r="O58" s="128">
        <v>5</v>
      </c>
      <c r="P58" s="133">
        <v>57.01</v>
      </c>
      <c r="Q58" s="131">
        <v>100</v>
      </c>
      <c r="R58" s="128">
        <v>1</v>
      </c>
      <c r="S58" s="128">
        <v>2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20.05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4" t="s">
        <v>250</v>
      </c>
    </row>
    <row r="59" spans="1:48" ht="21.75">
      <c r="A59" s="121" t="str">
        <f t="shared" si="1"/>
        <v>66 66 55 </v>
      </c>
      <c r="B59" s="122">
        <v>50</v>
      </c>
      <c r="C59" s="123" t="s">
        <v>169</v>
      </c>
      <c r="D59" s="124" t="s">
        <v>209</v>
      </c>
      <c r="E59" s="125" t="s">
        <v>119</v>
      </c>
      <c r="F59" s="126" t="s">
        <v>120</v>
      </c>
      <c r="G59" s="127">
        <v>36.4068442602</v>
      </c>
      <c r="H59" s="127">
        <v>36.4068442602</v>
      </c>
      <c r="I59" s="127">
        <v>0</v>
      </c>
      <c r="J59" s="128">
        <v>2</v>
      </c>
      <c r="K59" s="129">
        <v>36.4068442602</v>
      </c>
      <c r="L59" s="129">
        <v>0</v>
      </c>
      <c r="M59" s="129">
        <v>0</v>
      </c>
      <c r="N59" s="129">
        <v>0</v>
      </c>
      <c r="O59" s="128">
        <v>5</v>
      </c>
      <c r="P59" s="133">
        <v>36.4068442602</v>
      </c>
      <c r="Q59" s="131">
        <v>100</v>
      </c>
      <c r="R59" s="128">
        <v>1</v>
      </c>
      <c r="S59" s="128">
        <v>2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36.41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  <c r="AS59" s="117">
        <v>0</v>
      </c>
      <c r="AT59" s="117">
        <v>0</v>
      </c>
      <c r="AU59" s="117">
        <v>0</v>
      </c>
      <c r="AV59" s="14"/>
    </row>
    <row r="60" spans="1:48" ht="21.75">
      <c r="A60" s="49" t="str">
        <f t="shared" si="1"/>
        <v>   </v>
      </c>
      <c r="B60" s="62">
        <v>51</v>
      </c>
      <c r="C60" s="67" t="s">
        <v>170</v>
      </c>
      <c r="D60" s="81" t="s">
        <v>210</v>
      </c>
      <c r="E60" s="63" t="s">
        <v>119</v>
      </c>
      <c r="F60" s="114" t="s">
        <v>120</v>
      </c>
      <c r="G60" s="66">
        <v>38.7790298333</v>
      </c>
      <c r="H60" s="66">
        <v>38.7790298333</v>
      </c>
      <c r="I60" s="66">
        <v>0</v>
      </c>
      <c r="J60" s="23">
        <v>1</v>
      </c>
      <c r="K60" s="115">
        <v>38.7790298333</v>
      </c>
      <c r="L60" s="115">
        <v>0</v>
      </c>
      <c r="M60" s="115">
        <v>0</v>
      </c>
      <c r="N60" s="115">
        <v>0</v>
      </c>
      <c r="O60" s="23">
        <v>6</v>
      </c>
      <c r="P60" s="116">
        <v>38.7790298333</v>
      </c>
      <c r="Q60" s="65">
        <v>100</v>
      </c>
      <c r="R60" s="23">
        <v>1</v>
      </c>
      <c r="S60" s="23">
        <v>2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38.78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  <c r="AS60" s="117">
        <v>0</v>
      </c>
      <c r="AT60" s="117">
        <v>0</v>
      </c>
      <c r="AU60" s="117">
        <v>0</v>
      </c>
      <c r="AV60" s="14"/>
    </row>
    <row r="61" spans="1:48" ht="21.75">
      <c r="A61" s="49" t="str">
        <f t="shared" si="1"/>
        <v>   </v>
      </c>
      <c r="B61" s="122">
        <v>52</v>
      </c>
      <c r="C61" s="123" t="s">
        <v>171</v>
      </c>
      <c r="D61" s="124" t="s">
        <v>211</v>
      </c>
      <c r="E61" s="125" t="s">
        <v>119</v>
      </c>
      <c r="F61" s="126" t="s">
        <v>120</v>
      </c>
      <c r="G61" s="127">
        <v>22.0634188717</v>
      </c>
      <c r="H61" s="127">
        <v>22.0634188717</v>
      </c>
      <c r="I61" s="127">
        <v>0</v>
      </c>
      <c r="J61" s="128">
        <v>1</v>
      </c>
      <c r="K61" s="129">
        <v>22.46</v>
      </c>
      <c r="L61" s="129">
        <v>0</v>
      </c>
      <c r="M61" s="129">
        <v>0</v>
      </c>
      <c r="N61" s="129">
        <v>0</v>
      </c>
      <c r="O61" s="128">
        <v>5</v>
      </c>
      <c r="P61" s="133">
        <v>22.46</v>
      </c>
      <c r="Q61" s="131">
        <v>100</v>
      </c>
      <c r="R61" s="128">
        <v>1</v>
      </c>
      <c r="S61" s="128">
        <v>2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22.06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  <c r="AS61" s="117">
        <v>0</v>
      </c>
      <c r="AT61" s="117">
        <v>0</v>
      </c>
      <c r="AU61" s="117">
        <v>0</v>
      </c>
      <c r="AV61" s="14"/>
    </row>
    <row r="62" spans="1:48" ht="21.75">
      <c r="A62" s="121" t="str">
        <f t="shared" si="1"/>
        <v>66 66 55 </v>
      </c>
      <c r="B62" s="122">
        <v>53</v>
      </c>
      <c r="C62" s="123" t="s">
        <v>172</v>
      </c>
      <c r="D62" s="124" t="s">
        <v>212</v>
      </c>
      <c r="E62" s="125" t="s">
        <v>119</v>
      </c>
      <c r="F62" s="126" t="s">
        <v>120</v>
      </c>
      <c r="G62" s="127">
        <v>20.7718575618</v>
      </c>
      <c r="H62" s="127">
        <v>20.7718575618</v>
      </c>
      <c r="I62" s="127">
        <v>0</v>
      </c>
      <c r="J62" s="128">
        <v>2</v>
      </c>
      <c r="K62" s="129">
        <v>20.7718575618</v>
      </c>
      <c r="L62" s="129">
        <v>0</v>
      </c>
      <c r="M62" s="129">
        <v>0</v>
      </c>
      <c r="N62" s="129">
        <v>0</v>
      </c>
      <c r="O62" s="128">
        <v>2</v>
      </c>
      <c r="P62" s="133">
        <v>20.7718575618</v>
      </c>
      <c r="Q62" s="131">
        <v>100</v>
      </c>
      <c r="R62" s="128">
        <v>2</v>
      </c>
      <c r="S62" s="128">
        <v>2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20.77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7">
        <v>0</v>
      </c>
      <c r="AQ62" s="117">
        <v>0</v>
      </c>
      <c r="AR62" s="117">
        <v>0</v>
      </c>
      <c r="AS62" s="117">
        <v>0</v>
      </c>
      <c r="AT62" s="117">
        <v>0</v>
      </c>
      <c r="AU62" s="117">
        <v>0</v>
      </c>
      <c r="AV62" s="14"/>
    </row>
    <row r="63" spans="1:48" ht="21.75">
      <c r="A63" s="49" t="str">
        <f t="shared" si="1"/>
        <v>   </v>
      </c>
      <c r="B63" s="122">
        <v>54</v>
      </c>
      <c r="C63" s="123" t="s">
        <v>173</v>
      </c>
      <c r="D63" s="124" t="s">
        <v>213</v>
      </c>
      <c r="E63" s="125" t="s">
        <v>119</v>
      </c>
      <c r="F63" s="126" t="s">
        <v>120</v>
      </c>
      <c r="G63" s="127">
        <v>3.35468466958</v>
      </c>
      <c r="H63" s="127">
        <v>3.35468466958</v>
      </c>
      <c r="I63" s="127">
        <v>0</v>
      </c>
      <c r="J63" s="128">
        <v>1</v>
      </c>
      <c r="K63" s="129">
        <v>3.33</v>
      </c>
      <c r="L63" s="129">
        <v>0</v>
      </c>
      <c r="M63" s="129">
        <v>0</v>
      </c>
      <c r="N63" s="129">
        <v>0</v>
      </c>
      <c r="O63" s="128">
        <v>3</v>
      </c>
      <c r="P63" s="133">
        <v>3.33</v>
      </c>
      <c r="Q63" s="131">
        <v>100</v>
      </c>
      <c r="R63" s="128">
        <v>1</v>
      </c>
      <c r="S63" s="128">
        <v>2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3.35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7">
        <v>0</v>
      </c>
      <c r="AQ63" s="117">
        <v>0</v>
      </c>
      <c r="AR63" s="117">
        <v>0</v>
      </c>
      <c r="AS63" s="117">
        <v>0</v>
      </c>
      <c r="AT63" s="117">
        <v>0</v>
      </c>
      <c r="AU63" s="117">
        <v>0</v>
      </c>
      <c r="AV63" s="14"/>
    </row>
    <row r="64" spans="1:48" ht="21.75">
      <c r="A64" s="49" t="str">
        <f t="shared" si="1"/>
        <v>   </v>
      </c>
      <c r="B64" s="122">
        <v>55</v>
      </c>
      <c r="C64" s="123" t="s">
        <v>174</v>
      </c>
      <c r="D64" s="124" t="s">
        <v>214</v>
      </c>
      <c r="E64" s="125" t="s">
        <v>119</v>
      </c>
      <c r="F64" s="126" t="s">
        <v>120</v>
      </c>
      <c r="G64" s="127">
        <v>22.5931442425</v>
      </c>
      <c r="H64" s="127">
        <v>22.5931442425</v>
      </c>
      <c r="I64" s="127">
        <v>0</v>
      </c>
      <c r="J64" s="128">
        <v>1</v>
      </c>
      <c r="K64" s="129">
        <v>15.63</v>
      </c>
      <c r="L64" s="129">
        <v>0</v>
      </c>
      <c r="M64" s="129">
        <v>0</v>
      </c>
      <c r="N64" s="129">
        <v>0</v>
      </c>
      <c r="O64" s="128">
        <v>1</v>
      </c>
      <c r="P64" s="133">
        <v>15.63</v>
      </c>
      <c r="Q64" s="131">
        <v>100</v>
      </c>
      <c r="R64" s="128">
        <v>1</v>
      </c>
      <c r="S64" s="128">
        <v>2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22.59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7">
        <v>0</v>
      </c>
      <c r="AQ64" s="117">
        <v>0</v>
      </c>
      <c r="AR64" s="117">
        <v>0</v>
      </c>
      <c r="AS64" s="117">
        <v>0</v>
      </c>
      <c r="AT64" s="117">
        <v>0</v>
      </c>
      <c r="AU64" s="117">
        <v>0</v>
      </c>
      <c r="AV64" s="14"/>
    </row>
    <row r="65" spans="1:48" ht="21.75">
      <c r="A65" s="49" t="str">
        <f t="shared" si="1"/>
        <v>   </v>
      </c>
      <c r="B65" s="122">
        <v>56</v>
      </c>
      <c r="C65" s="123" t="s">
        <v>175</v>
      </c>
      <c r="D65" s="124" t="s">
        <v>215</v>
      </c>
      <c r="E65" s="125" t="s">
        <v>119</v>
      </c>
      <c r="F65" s="126" t="s">
        <v>120</v>
      </c>
      <c r="G65" s="127">
        <v>19.1987664872</v>
      </c>
      <c r="H65" s="127">
        <v>19.1987664872</v>
      </c>
      <c r="I65" s="127">
        <v>0</v>
      </c>
      <c r="J65" s="128">
        <v>1</v>
      </c>
      <c r="K65" s="129">
        <v>19.72</v>
      </c>
      <c r="L65" s="129">
        <v>0</v>
      </c>
      <c r="M65" s="129">
        <v>0</v>
      </c>
      <c r="N65" s="129">
        <v>0</v>
      </c>
      <c r="O65" s="128">
        <v>5</v>
      </c>
      <c r="P65" s="133">
        <v>19.72</v>
      </c>
      <c r="Q65" s="131">
        <v>100</v>
      </c>
      <c r="R65" s="128">
        <v>1</v>
      </c>
      <c r="S65" s="128">
        <v>2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19.2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7">
        <v>0</v>
      </c>
      <c r="AS65" s="117">
        <v>0</v>
      </c>
      <c r="AT65" s="117">
        <v>0</v>
      </c>
      <c r="AU65" s="117">
        <v>0</v>
      </c>
      <c r="AV65" s="14"/>
    </row>
    <row r="66" spans="1:48" ht="21.75">
      <c r="A66" s="49" t="str">
        <f t="shared" si="1"/>
        <v>   </v>
      </c>
      <c r="B66" s="122">
        <v>57</v>
      </c>
      <c r="C66" s="123" t="s">
        <v>176</v>
      </c>
      <c r="D66" s="124" t="s">
        <v>216</v>
      </c>
      <c r="E66" s="125" t="s">
        <v>119</v>
      </c>
      <c r="F66" s="126" t="s">
        <v>120</v>
      </c>
      <c r="G66" s="127">
        <v>10.2075089091</v>
      </c>
      <c r="H66" s="127">
        <v>10.2075089091</v>
      </c>
      <c r="I66" s="127">
        <v>0</v>
      </c>
      <c r="J66" s="128">
        <v>1</v>
      </c>
      <c r="K66" s="129">
        <v>10.43</v>
      </c>
      <c r="L66" s="129">
        <v>0</v>
      </c>
      <c r="M66" s="129">
        <v>0</v>
      </c>
      <c r="N66" s="129">
        <v>0</v>
      </c>
      <c r="O66" s="128">
        <v>2</v>
      </c>
      <c r="P66" s="133">
        <v>10.43</v>
      </c>
      <c r="Q66" s="131">
        <v>100</v>
      </c>
      <c r="R66" s="128">
        <v>1</v>
      </c>
      <c r="S66" s="128">
        <v>2</v>
      </c>
      <c r="T66" s="117">
        <v>0</v>
      </c>
      <c r="U66" s="117">
        <v>0</v>
      </c>
      <c r="V66" s="117">
        <v>0</v>
      </c>
      <c r="W66" s="117">
        <v>0</v>
      </c>
      <c r="X66" s="117">
        <v>10.21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7">
        <v>0</v>
      </c>
      <c r="AQ66" s="117">
        <v>0</v>
      </c>
      <c r="AR66" s="117">
        <v>0</v>
      </c>
      <c r="AS66" s="117">
        <v>0</v>
      </c>
      <c r="AT66" s="117">
        <v>0</v>
      </c>
      <c r="AU66" s="117">
        <v>0</v>
      </c>
      <c r="AV66" s="14" t="s">
        <v>245</v>
      </c>
    </row>
    <row r="67" spans="1:48" ht="21.75">
      <c r="A67" s="49" t="str">
        <f t="shared" si="1"/>
        <v>   </v>
      </c>
      <c r="B67" s="122">
        <v>58</v>
      </c>
      <c r="C67" s="123" t="s">
        <v>177</v>
      </c>
      <c r="D67" s="124" t="s">
        <v>217</v>
      </c>
      <c r="E67" s="125" t="s">
        <v>119</v>
      </c>
      <c r="F67" s="126" t="s">
        <v>120</v>
      </c>
      <c r="G67" s="127">
        <v>12.5353237824</v>
      </c>
      <c r="H67" s="127">
        <v>12.5353237824</v>
      </c>
      <c r="I67" s="127">
        <v>0</v>
      </c>
      <c r="J67" s="128">
        <v>1</v>
      </c>
      <c r="K67" s="129">
        <v>18.37</v>
      </c>
      <c r="L67" s="129">
        <v>0</v>
      </c>
      <c r="M67" s="129">
        <v>0</v>
      </c>
      <c r="N67" s="129">
        <v>0</v>
      </c>
      <c r="O67" s="128">
        <v>2</v>
      </c>
      <c r="P67" s="133">
        <v>18.37</v>
      </c>
      <c r="Q67" s="131">
        <v>100</v>
      </c>
      <c r="R67" s="128">
        <v>1</v>
      </c>
      <c r="S67" s="128">
        <v>2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12.54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7">
        <v>0</v>
      </c>
      <c r="AQ67" s="117">
        <v>0</v>
      </c>
      <c r="AR67" s="117">
        <v>0</v>
      </c>
      <c r="AS67" s="117">
        <v>0</v>
      </c>
      <c r="AT67" s="117">
        <v>0</v>
      </c>
      <c r="AU67" s="117">
        <v>0</v>
      </c>
      <c r="AV67" s="14"/>
    </row>
    <row r="68" spans="1:48" ht="21.75">
      <c r="A68" s="49" t="str">
        <f t="shared" si="1"/>
        <v>   </v>
      </c>
      <c r="B68" s="122">
        <v>59</v>
      </c>
      <c r="C68" s="123" t="s">
        <v>178</v>
      </c>
      <c r="D68" s="124" t="s">
        <v>218</v>
      </c>
      <c r="E68" s="125" t="s">
        <v>119</v>
      </c>
      <c r="F68" s="126" t="s">
        <v>120</v>
      </c>
      <c r="G68" s="127">
        <v>2.12874828671</v>
      </c>
      <c r="H68" s="127">
        <v>2.12874828671</v>
      </c>
      <c r="I68" s="127">
        <v>0</v>
      </c>
      <c r="J68" s="128">
        <v>1</v>
      </c>
      <c r="K68" s="129">
        <v>3.21</v>
      </c>
      <c r="L68" s="129">
        <v>0</v>
      </c>
      <c r="M68" s="129">
        <v>0</v>
      </c>
      <c r="N68" s="129">
        <v>0</v>
      </c>
      <c r="O68" s="128">
        <v>4</v>
      </c>
      <c r="P68" s="133">
        <v>3.21</v>
      </c>
      <c r="Q68" s="131">
        <v>100</v>
      </c>
      <c r="R68" s="128">
        <v>1</v>
      </c>
      <c r="S68" s="128">
        <v>2</v>
      </c>
      <c r="T68" s="117">
        <v>0</v>
      </c>
      <c r="U68" s="117">
        <v>0</v>
      </c>
      <c r="V68" s="117">
        <v>0</v>
      </c>
      <c r="W68" s="117">
        <v>0</v>
      </c>
      <c r="X68" s="117">
        <v>2.13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7">
        <v>0</v>
      </c>
      <c r="AQ68" s="117">
        <v>0</v>
      </c>
      <c r="AR68" s="117">
        <v>0</v>
      </c>
      <c r="AS68" s="117">
        <v>0</v>
      </c>
      <c r="AT68" s="117">
        <v>0</v>
      </c>
      <c r="AU68" s="117">
        <v>0</v>
      </c>
      <c r="AV68" s="14" t="s">
        <v>245</v>
      </c>
    </row>
    <row r="69" spans="1:48" ht="21.75">
      <c r="A69" s="49" t="str">
        <f t="shared" si="1"/>
        <v>   </v>
      </c>
      <c r="B69" s="62">
        <v>60</v>
      </c>
      <c r="C69" s="67" t="s">
        <v>179</v>
      </c>
      <c r="D69" s="81" t="s">
        <v>219</v>
      </c>
      <c r="E69" s="63" t="s">
        <v>119</v>
      </c>
      <c r="F69" s="114" t="s">
        <v>120</v>
      </c>
      <c r="G69" s="66">
        <v>25.3193983299</v>
      </c>
      <c r="H69" s="66">
        <v>25.3193983299</v>
      </c>
      <c r="I69" s="66">
        <v>0</v>
      </c>
      <c r="J69" s="23">
        <v>1</v>
      </c>
      <c r="K69" s="115">
        <v>25.3193983299</v>
      </c>
      <c r="L69" s="115">
        <v>0</v>
      </c>
      <c r="M69" s="115">
        <v>0</v>
      </c>
      <c r="N69" s="115">
        <v>0</v>
      </c>
      <c r="O69" s="23">
        <v>5</v>
      </c>
      <c r="P69" s="116">
        <v>25.3193983299</v>
      </c>
      <c r="Q69" s="65">
        <v>100</v>
      </c>
      <c r="R69" s="23">
        <v>1</v>
      </c>
      <c r="S69" s="23">
        <v>2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25.32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7">
        <v>0</v>
      </c>
      <c r="AQ69" s="117">
        <v>0</v>
      </c>
      <c r="AR69" s="117">
        <v>0</v>
      </c>
      <c r="AS69" s="117">
        <v>0</v>
      </c>
      <c r="AT69" s="117">
        <v>0</v>
      </c>
      <c r="AU69" s="117">
        <v>0</v>
      </c>
      <c r="AV69" s="14"/>
    </row>
    <row r="70" spans="1:48" ht="21.75">
      <c r="A70" s="49" t="str">
        <f t="shared" si="1"/>
        <v>   </v>
      </c>
      <c r="B70" s="62">
        <v>61</v>
      </c>
      <c r="C70" s="67" t="s">
        <v>180</v>
      </c>
      <c r="D70" s="81" t="s">
        <v>220</v>
      </c>
      <c r="E70" s="63" t="s">
        <v>119</v>
      </c>
      <c r="F70" s="114" t="s">
        <v>120</v>
      </c>
      <c r="G70" s="66">
        <v>16.1247025184</v>
      </c>
      <c r="H70" s="66">
        <v>16.1247025184</v>
      </c>
      <c r="I70" s="66">
        <v>0</v>
      </c>
      <c r="J70" s="23">
        <v>1</v>
      </c>
      <c r="K70" s="115">
        <v>16.1247025184</v>
      </c>
      <c r="L70" s="115">
        <v>0</v>
      </c>
      <c r="M70" s="115">
        <v>0</v>
      </c>
      <c r="N70" s="115">
        <v>0</v>
      </c>
      <c r="O70" s="23">
        <v>5</v>
      </c>
      <c r="P70" s="116">
        <v>16.1247025184</v>
      </c>
      <c r="Q70" s="65">
        <v>100</v>
      </c>
      <c r="R70" s="23">
        <v>1</v>
      </c>
      <c r="S70" s="23">
        <v>2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16.12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117">
        <v>0</v>
      </c>
      <c r="AR70" s="117">
        <v>0</v>
      </c>
      <c r="AS70" s="117">
        <v>0</v>
      </c>
      <c r="AT70" s="117">
        <v>0</v>
      </c>
      <c r="AU70" s="117">
        <v>0</v>
      </c>
      <c r="AV70" s="14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V6:AV8"/>
    <mergeCell ref="G7:G8"/>
    <mergeCell ref="H7:I7"/>
    <mergeCell ref="T7:W7"/>
    <mergeCell ref="R6:R8"/>
    <mergeCell ref="S6:S8"/>
    <mergeCell ref="K6:N6"/>
    <mergeCell ref="O6:O8"/>
    <mergeCell ref="Q6:Q8"/>
    <mergeCell ref="T6:AU6"/>
    <mergeCell ref="AR5:AV5"/>
    <mergeCell ref="G6:I6"/>
    <mergeCell ref="AR4:AT4"/>
    <mergeCell ref="A6:A8"/>
    <mergeCell ref="B6:B8"/>
    <mergeCell ref="C6:C8"/>
    <mergeCell ref="D6:D8"/>
    <mergeCell ref="E6:E8"/>
    <mergeCell ref="F6:F8"/>
    <mergeCell ref="J6:J8"/>
    <mergeCell ref="X7:AA7"/>
    <mergeCell ref="AB7:AE7"/>
    <mergeCell ref="AF7:AI7"/>
    <mergeCell ref="AJ7:AM7"/>
    <mergeCell ref="AN7:AQ7"/>
    <mergeCell ref="AR7:AU7"/>
    <mergeCell ref="A9:F9"/>
    <mergeCell ref="L7:L8"/>
    <mergeCell ref="M7:M8"/>
    <mergeCell ref="N7:N8"/>
    <mergeCell ref="K7:K8"/>
    <mergeCell ref="P6:P8"/>
  </mergeCells>
  <conditionalFormatting sqref="X10:AU70">
    <cfRule type="cellIs" priority="3" dxfId="14" operator="greaterThan">
      <formula>0</formula>
    </cfRule>
  </conditionalFormatting>
  <conditionalFormatting sqref="T10:W70">
    <cfRule type="cellIs" priority="2" dxfId="14" operator="greaterThan">
      <formula>0</formula>
    </cfRule>
  </conditionalFormatting>
  <conditionalFormatting sqref="T35:AU37">
    <cfRule type="cellIs" priority="1" dxfId="13" operator="greaterThan" stopIfTrue="1">
      <formula>0</formula>
    </cfRule>
  </conditionalFormatting>
  <dataValidations count="6">
    <dataValidation type="whole" allowBlank="1" showInputMessage="1" showErrorMessage="1" error="กรอกเฉพาะ 0 1 2 3" sqref="S1 S5:S8 S10:S65536">
      <formula1>0</formula1>
      <formula2>3</formula2>
    </dataValidation>
    <dataValidation type="whole" allowBlank="1" showInputMessage="1" showErrorMessage="1" error="กรอกเฉพาะ 0 1 2" sqref="S2:S4 R1 R5:R8 R10:R65536">
      <formula1>0</formula1>
      <formula2>2</formula2>
    </dataValidation>
    <dataValidation type="whole" allowBlank="1" showInputMessage="1" showErrorMessage="1" error="กรอกเฉพาะจำนวนเต็ม" sqref="O1 O5:O8 O71:O65536">
      <formula1>0</formula1>
      <formula2>100</formula2>
    </dataValidation>
    <dataValidation type="whole" allowBlank="1" showInputMessage="1" showErrorMessage="1" error="กรอกเฉพาะ 0 1 2 3 9" sqref="J1 J5:J8 J71:J6553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25" right="0.25" top="0.75" bottom="0.75" header="0.3" footer="0.3"/>
  <pageSetup horizontalDpi="300" verticalDpi="300" orientation="landscape" paperSize="8" scale="6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7.8515625" style="13" bestFit="1" customWidth="1"/>
    <col min="2" max="2" width="9.8515625" style="13" customWidth="1"/>
    <col min="3" max="3" width="7.140625" style="11" customWidth="1"/>
    <col min="4" max="4" width="7.7109375" style="11" customWidth="1"/>
    <col min="5" max="5" width="4.57421875" style="11" customWidth="1"/>
    <col min="6" max="6" width="9.57421875" style="11" bestFit="1" customWidth="1"/>
    <col min="7" max="7" width="7.421875" style="11" customWidth="1"/>
    <col min="8" max="8" width="9.140625" style="11" customWidth="1"/>
    <col min="9" max="9" width="4.8515625" style="11" customWidth="1"/>
    <col min="10" max="10" width="8.57421875" style="8" bestFit="1" customWidth="1"/>
    <col min="11" max="11" width="9.57421875" style="8" customWidth="1"/>
    <col min="12" max="12" width="10.421875" style="8" customWidth="1"/>
    <col min="13" max="13" width="8.57421875" style="8" customWidth="1"/>
    <col min="14" max="14" width="6.57421875" style="13" customWidth="1"/>
    <col min="15" max="15" width="9.8515625" style="11" customWidth="1"/>
    <col min="16" max="16" width="8.28125" style="11" customWidth="1"/>
    <col min="17" max="17" width="11.00390625" style="11" customWidth="1"/>
    <col min="18" max="18" width="12.28125" style="11" customWidth="1"/>
    <col min="19" max="19" width="10.00390625" style="11" customWidth="1"/>
    <col min="20" max="20" width="8.28125" style="11" customWidth="1"/>
    <col min="21" max="21" width="11.7109375" style="11" customWidth="1"/>
    <col min="22" max="22" width="10.57421875" style="11" customWidth="1"/>
    <col min="23" max="23" width="40.140625" style="11" customWidth="1"/>
    <col min="24" max="27" width="9.140625" style="24" customWidth="1"/>
    <col min="28" max="16384" width="9.140625" style="11" customWidth="1"/>
  </cols>
  <sheetData>
    <row r="1" spans="1:23" ht="27.75">
      <c r="A1" s="232" t="s">
        <v>241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27" ht="27.75">
      <c r="A2" s="233" t="s">
        <v>1</v>
      </c>
      <c r="B2" s="233"/>
      <c r="C2" s="233"/>
      <c r="D2" s="233"/>
      <c r="E2" s="233" t="s">
        <v>117</v>
      </c>
      <c r="F2" s="233"/>
      <c r="G2" s="233"/>
      <c r="H2" s="233"/>
      <c r="I2" s="233"/>
      <c r="J2"/>
      <c r="K2" s="3"/>
      <c r="L2" s="3"/>
      <c r="M2" s="3"/>
      <c r="N2" s="3"/>
      <c r="O2" s="3"/>
      <c r="T2" s="3"/>
      <c r="Y2" s="100"/>
      <c r="Z2" s="101"/>
      <c r="AA2" s="101"/>
    </row>
    <row r="3" spans="1:27" ht="27.75">
      <c r="A3" s="233"/>
      <c r="B3" s="233"/>
      <c r="C3" s="233"/>
      <c r="D3" s="233"/>
      <c r="E3" s="233"/>
      <c r="F3" s="233"/>
      <c r="G3" s="233"/>
      <c r="H3" s="233"/>
      <c r="I3" s="233"/>
      <c r="J3"/>
      <c r="K3" s="11"/>
      <c r="L3" s="3"/>
      <c r="N3" s="3"/>
      <c r="O3" s="3"/>
      <c r="P3" s="3"/>
      <c r="Q3" s="3"/>
      <c r="R3" s="3"/>
      <c r="S3" s="3"/>
      <c r="T3" s="3"/>
      <c r="U3" s="102"/>
      <c r="V3" s="102" t="s">
        <v>2</v>
      </c>
      <c r="W3" s="103">
        <v>9110</v>
      </c>
      <c r="Y3" s="104"/>
      <c r="AA3" s="105"/>
    </row>
    <row r="4" spans="1:27" ht="27.75">
      <c r="A4" s="233"/>
      <c r="B4" s="233"/>
      <c r="C4" s="233"/>
      <c r="D4" s="233"/>
      <c r="E4" s="233"/>
      <c r="F4" s="233"/>
      <c r="G4" s="233"/>
      <c r="H4" s="233"/>
      <c r="I4" s="233"/>
      <c r="J4"/>
      <c r="L4" s="3"/>
      <c r="M4" s="3"/>
      <c r="N4" s="3"/>
      <c r="O4" s="3"/>
      <c r="P4" s="3"/>
      <c r="Q4" s="3"/>
      <c r="R4" s="3"/>
      <c r="S4" s="3"/>
      <c r="T4" s="3"/>
      <c r="U4" s="102"/>
      <c r="V4" s="106"/>
      <c r="W4" s="107"/>
      <c r="Y4" s="108"/>
      <c r="AA4" s="105"/>
    </row>
    <row r="5" spans="6:27" ht="18.75">
      <c r="F5" s="10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0" t="s">
        <v>6</v>
      </c>
      <c r="Y5" s="111"/>
      <c r="Z5" s="111"/>
      <c r="AA5" s="111"/>
    </row>
    <row r="6" spans="1:23" ht="17.25">
      <c r="A6" s="173" t="s">
        <v>7</v>
      </c>
      <c r="B6" s="173" t="s">
        <v>8</v>
      </c>
      <c r="C6" s="173" t="s">
        <v>9</v>
      </c>
      <c r="D6" s="173" t="s">
        <v>10</v>
      </c>
      <c r="E6" s="173" t="s">
        <v>11</v>
      </c>
      <c r="F6" s="206" t="s">
        <v>47</v>
      </c>
      <c r="G6" s="207"/>
      <c r="H6" s="208"/>
      <c r="I6" s="174" t="s">
        <v>12</v>
      </c>
      <c r="J6" s="210" t="s">
        <v>37</v>
      </c>
      <c r="K6" s="210"/>
      <c r="L6" s="210"/>
      <c r="M6" s="210"/>
      <c r="N6" s="174" t="s">
        <v>13</v>
      </c>
      <c r="O6" s="181" t="s">
        <v>5</v>
      </c>
      <c r="P6" s="174" t="s">
        <v>31</v>
      </c>
      <c r="Q6" s="184" t="s">
        <v>38</v>
      </c>
      <c r="R6" s="187" t="s">
        <v>39</v>
      </c>
      <c r="S6" s="227" t="s">
        <v>224</v>
      </c>
      <c r="T6" s="227"/>
      <c r="U6" s="227"/>
      <c r="V6" s="228" t="s">
        <v>235</v>
      </c>
      <c r="W6" s="229" t="s">
        <v>239</v>
      </c>
    </row>
    <row r="7" spans="1:23" ht="15" customHeight="1">
      <c r="A7" s="173"/>
      <c r="B7" s="173"/>
      <c r="C7" s="173"/>
      <c r="D7" s="173"/>
      <c r="E7" s="173"/>
      <c r="F7" s="209" t="s">
        <v>3</v>
      </c>
      <c r="G7" s="205" t="s">
        <v>46</v>
      </c>
      <c r="H7" s="205"/>
      <c r="I7" s="175"/>
      <c r="J7" s="211" t="s">
        <v>40</v>
      </c>
      <c r="K7" s="196" t="s">
        <v>41</v>
      </c>
      <c r="L7" s="198" t="s">
        <v>42</v>
      </c>
      <c r="M7" s="199" t="s">
        <v>43</v>
      </c>
      <c r="N7" s="175"/>
      <c r="O7" s="182"/>
      <c r="P7" s="175"/>
      <c r="Q7" s="185"/>
      <c r="R7" s="188"/>
      <c r="S7" s="225" t="s">
        <v>225</v>
      </c>
      <c r="T7" s="225" t="s">
        <v>230</v>
      </c>
      <c r="U7" s="225"/>
      <c r="V7" s="228"/>
      <c r="W7" s="230"/>
    </row>
    <row r="8" spans="1:23" ht="17.25">
      <c r="A8" s="173"/>
      <c r="B8" s="173"/>
      <c r="C8" s="173"/>
      <c r="D8" s="173"/>
      <c r="E8" s="173"/>
      <c r="F8" s="209"/>
      <c r="G8" s="15" t="s">
        <v>22</v>
      </c>
      <c r="H8" s="16" t="s">
        <v>23</v>
      </c>
      <c r="I8" s="176"/>
      <c r="J8" s="211"/>
      <c r="K8" s="197"/>
      <c r="L8" s="198"/>
      <c r="M8" s="199"/>
      <c r="N8" s="176"/>
      <c r="O8" s="183"/>
      <c r="P8" s="176"/>
      <c r="Q8" s="186"/>
      <c r="R8" s="189"/>
      <c r="S8" s="225"/>
      <c r="T8" s="112" t="s">
        <v>231</v>
      </c>
      <c r="U8" s="113" t="s">
        <v>233</v>
      </c>
      <c r="V8" s="228"/>
      <c r="W8" s="231"/>
    </row>
    <row r="9" spans="1:23" ht="17.25">
      <c r="A9" s="226" t="s">
        <v>28</v>
      </c>
      <c r="B9" s="226"/>
      <c r="C9" s="226"/>
      <c r="D9" s="226"/>
      <c r="E9" s="226"/>
      <c r="F9" s="28">
        <f>G9+H9</f>
        <v>1294.9893016436495</v>
      </c>
      <c r="G9" s="28">
        <f>SUM(G10:G500)</f>
        <v>1294.9893016436495</v>
      </c>
      <c r="H9" s="28">
        <f>SUM(H10:H500)</f>
        <v>0</v>
      </c>
      <c r="I9" s="28"/>
      <c r="J9" s="28">
        <f>SUM(J10:J500)</f>
        <v>828.78351705291</v>
      </c>
      <c r="K9" s="28">
        <f>SUM(K10:K500)</f>
        <v>540.2581025705399</v>
      </c>
      <c r="L9" s="28"/>
      <c r="M9" s="28">
        <f>SUM(M10:M500)</f>
        <v>0</v>
      </c>
      <c r="N9" s="28"/>
      <c r="O9" s="28">
        <f>SUM(O10:O500)</f>
        <v>767.7515877220001</v>
      </c>
      <c r="P9" s="28"/>
      <c r="Q9" s="28"/>
      <c r="R9" s="28"/>
      <c r="S9" s="28"/>
      <c r="T9" s="28"/>
      <c r="U9" s="28"/>
      <c r="V9" s="28"/>
      <c r="W9" s="28"/>
    </row>
    <row r="10" spans="1:27" s="26" customFormat="1" ht="18.75">
      <c r="A10" s="62">
        <v>1</v>
      </c>
      <c r="B10" s="67" t="s">
        <v>118</v>
      </c>
      <c r="C10" s="81" t="s">
        <v>44</v>
      </c>
      <c r="D10" s="63" t="s">
        <v>119</v>
      </c>
      <c r="E10" s="114" t="s">
        <v>120</v>
      </c>
      <c r="F10" s="66">
        <v>49.0345666722</v>
      </c>
      <c r="G10" s="66">
        <v>49.0345666722</v>
      </c>
      <c r="H10" s="66">
        <v>0</v>
      </c>
      <c r="I10" s="23">
        <v>1</v>
      </c>
      <c r="J10" s="115">
        <v>0</v>
      </c>
      <c r="K10" s="115">
        <v>49.0345666722</v>
      </c>
      <c r="L10" s="115">
        <v>0</v>
      </c>
      <c r="M10" s="115">
        <v>0</v>
      </c>
      <c r="N10" s="23">
        <v>8</v>
      </c>
      <c r="O10" s="116">
        <v>0</v>
      </c>
      <c r="P10" s="65">
        <v>0</v>
      </c>
      <c r="Q10" s="23">
        <v>2</v>
      </c>
      <c r="R10" s="23">
        <v>2</v>
      </c>
      <c r="S10" s="235"/>
      <c r="T10" s="235"/>
      <c r="U10" s="235"/>
      <c r="V10" s="235"/>
      <c r="W10" s="235"/>
      <c r="X10" s="241"/>
      <c r="Y10" s="241"/>
      <c r="Z10" s="241"/>
      <c r="AA10" s="241"/>
    </row>
    <row r="11" spans="1:27" s="26" customFormat="1" ht="18.75">
      <c r="A11" s="62">
        <v>2</v>
      </c>
      <c r="B11" s="67" t="s">
        <v>121</v>
      </c>
      <c r="C11" s="81" t="s">
        <v>44</v>
      </c>
      <c r="D11" s="63" t="s">
        <v>119</v>
      </c>
      <c r="E11" s="114" t="s">
        <v>120</v>
      </c>
      <c r="F11" s="66">
        <v>25.0404727706</v>
      </c>
      <c r="G11" s="66">
        <v>25.0404727706</v>
      </c>
      <c r="H11" s="66">
        <v>0</v>
      </c>
      <c r="I11" s="23">
        <v>1</v>
      </c>
      <c r="J11" s="115">
        <v>0</v>
      </c>
      <c r="K11" s="115">
        <v>25.0404727706</v>
      </c>
      <c r="L11" s="115">
        <v>0</v>
      </c>
      <c r="M11" s="115">
        <v>0</v>
      </c>
      <c r="N11" s="23">
        <v>2</v>
      </c>
      <c r="O11" s="116">
        <v>0</v>
      </c>
      <c r="P11" s="65">
        <v>0</v>
      </c>
      <c r="Q11" s="23">
        <v>1</v>
      </c>
      <c r="R11" s="23">
        <v>2</v>
      </c>
      <c r="S11" s="235"/>
      <c r="T11" s="235"/>
      <c r="U11" s="235"/>
      <c r="V11" s="235"/>
      <c r="W11" s="235"/>
      <c r="X11" s="241"/>
      <c r="Y11" s="241"/>
      <c r="Z11" s="241"/>
      <c r="AA11" s="241"/>
    </row>
    <row r="12" spans="1:27" s="26" customFormat="1" ht="18.75">
      <c r="A12" s="62">
        <v>3</v>
      </c>
      <c r="B12" s="67" t="s">
        <v>122</v>
      </c>
      <c r="C12" s="81" t="s">
        <v>44</v>
      </c>
      <c r="D12" s="63" t="s">
        <v>119</v>
      </c>
      <c r="E12" s="114" t="s">
        <v>120</v>
      </c>
      <c r="F12" s="66">
        <v>7.11245652181</v>
      </c>
      <c r="G12" s="66">
        <v>7.11245652181</v>
      </c>
      <c r="H12" s="66">
        <v>0</v>
      </c>
      <c r="I12" s="23">
        <v>1</v>
      </c>
      <c r="J12" s="115">
        <v>0</v>
      </c>
      <c r="K12" s="115">
        <v>7.11245652181</v>
      </c>
      <c r="L12" s="115">
        <v>0</v>
      </c>
      <c r="M12" s="115">
        <v>0</v>
      </c>
      <c r="N12" s="23">
        <v>8</v>
      </c>
      <c r="O12" s="116">
        <v>0</v>
      </c>
      <c r="P12" s="65">
        <v>0</v>
      </c>
      <c r="Q12" s="23">
        <v>1</v>
      </c>
      <c r="R12" s="23">
        <v>2</v>
      </c>
      <c r="S12" s="235"/>
      <c r="T12" s="235"/>
      <c r="U12" s="235"/>
      <c r="V12" s="235"/>
      <c r="W12" s="235"/>
      <c r="X12" s="241"/>
      <c r="Y12" s="241"/>
      <c r="Z12" s="241"/>
      <c r="AA12" s="241"/>
    </row>
    <row r="13" spans="1:27" s="26" customFormat="1" ht="18.75">
      <c r="A13" s="62">
        <v>4</v>
      </c>
      <c r="B13" s="67" t="s">
        <v>123</v>
      </c>
      <c r="C13" s="81" t="s">
        <v>44</v>
      </c>
      <c r="D13" s="63" t="s">
        <v>119</v>
      </c>
      <c r="E13" s="114" t="s">
        <v>120</v>
      </c>
      <c r="F13" s="66">
        <v>23.1332074056</v>
      </c>
      <c r="G13" s="66">
        <v>23.1332074056</v>
      </c>
      <c r="H13" s="66">
        <v>0</v>
      </c>
      <c r="I13" s="23">
        <v>1</v>
      </c>
      <c r="J13" s="115">
        <v>0</v>
      </c>
      <c r="K13" s="115">
        <v>23.1332074056</v>
      </c>
      <c r="L13" s="115">
        <v>0</v>
      </c>
      <c r="M13" s="115">
        <v>0</v>
      </c>
      <c r="N13" s="23">
        <v>2</v>
      </c>
      <c r="O13" s="116">
        <v>0</v>
      </c>
      <c r="P13" s="65">
        <v>0</v>
      </c>
      <c r="Q13" s="23">
        <v>2</v>
      </c>
      <c r="R13" s="23">
        <v>2</v>
      </c>
      <c r="S13" s="235"/>
      <c r="T13" s="235"/>
      <c r="U13" s="235"/>
      <c r="V13" s="235"/>
      <c r="W13" s="235"/>
      <c r="X13" s="241"/>
      <c r="Y13" s="241"/>
      <c r="Z13" s="241"/>
      <c r="AA13" s="241"/>
    </row>
    <row r="14" spans="1:27" s="26" customFormat="1" ht="18.75">
      <c r="A14" s="62">
        <v>5</v>
      </c>
      <c r="B14" s="67" t="s">
        <v>124</v>
      </c>
      <c r="C14" s="81" t="s">
        <v>44</v>
      </c>
      <c r="D14" s="63" t="s">
        <v>119</v>
      </c>
      <c r="E14" s="114" t="s">
        <v>120</v>
      </c>
      <c r="F14" s="66">
        <v>116.778927614</v>
      </c>
      <c r="G14" s="66">
        <v>116.778927614</v>
      </c>
      <c r="H14" s="66">
        <v>0</v>
      </c>
      <c r="I14" s="23">
        <v>1</v>
      </c>
      <c r="J14" s="115">
        <v>0</v>
      </c>
      <c r="K14" s="115">
        <v>116.778927614</v>
      </c>
      <c r="L14" s="115">
        <v>0</v>
      </c>
      <c r="M14" s="115">
        <v>0</v>
      </c>
      <c r="N14" s="23">
        <v>8</v>
      </c>
      <c r="O14" s="116">
        <v>0</v>
      </c>
      <c r="P14" s="65">
        <v>0</v>
      </c>
      <c r="Q14" s="23">
        <v>1</v>
      </c>
      <c r="R14" s="23">
        <v>2</v>
      </c>
      <c r="S14" s="235"/>
      <c r="T14" s="235"/>
      <c r="U14" s="235"/>
      <c r="V14" s="235"/>
      <c r="W14" s="235"/>
      <c r="X14" s="241"/>
      <c r="Y14" s="241"/>
      <c r="Z14" s="241"/>
      <c r="AA14" s="241"/>
    </row>
    <row r="15" spans="1:27" s="26" customFormat="1" ht="18.75">
      <c r="A15" s="62">
        <v>6</v>
      </c>
      <c r="B15" s="67" t="s">
        <v>125</v>
      </c>
      <c r="C15" s="81" t="s">
        <v>44</v>
      </c>
      <c r="D15" s="63" t="s">
        <v>119</v>
      </c>
      <c r="E15" s="114" t="s">
        <v>120</v>
      </c>
      <c r="F15" s="66">
        <v>5.13495974673</v>
      </c>
      <c r="G15" s="66">
        <v>5.13495974673</v>
      </c>
      <c r="H15" s="66">
        <v>0</v>
      </c>
      <c r="I15" s="23">
        <v>1</v>
      </c>
      <c r="J15" s="115">
        <v>0</v>
      </c>
      <c r="K15" s="115">
        <v>5.13495974673</v>
      </c>
      <c r="L15" s="115">
        <v>0</v>
      </c>
      <c r="M15" s="115">
        <v>0</v>
      </c>
      <c r="N15" s="23">
        <v>7</v>
      </c>
      <c r="O15" s="116">
        <v>0</v>
      </c>
      <c r="P15" s="65">
        <v>0</v>
      </c>
      <c r="Q15" s="23">
        <v>1</v>
      </c>
      <c r="R15" s="23">
        <v>2</v>
      </c>
      <c r="S15" s="235"/>
      <c r="T15" s="235"/>
      <c r="U15" s="235"/>
      <c r="V15" s="235"/>
      <c r="W15" s="235"/>
      <c r="X15" s="241"/>
      <c r="Y15" s="241"/>
      <c r="Z15" s="241"/>
      <c r="AA15" s="241"/>
    </row>
    <row r="16" spans="1:27" s="26" customFormat="1" ht="18.75">
      <c r="A16" s="62">
        <v>7</v>
      </c>
      <c r="B16" s="67" t="s">
        <v>126</v>
      </c>
      <c r="C16" s="81" t="s">
        <v>44</v>
      </c>
      <c r="D16" s="63" t="s">
        <v>119</v>
      </c>
      <c r="E16" s="114" t="s">
        <v>120</v>
      </c>
      <c r="F16" s="66">
        <v>15.3464035182</v>
      </c>
      <c r="G16" s="66">
        <v>15.3464035182</v>
      </c>
      <c r="H16" s="66">
        <v>0</v>
      </c>
      <c r="I16" s="23">
        <v>1</v>
      </c>
      <c r="J16" s="115">
        <v>0</v>
      </c>
      <c r="K16" s="115">
        <v>15.3464035182</v>
      </c>
      <c r="L16" s="115">
        <v>0</v>
      </c>
      <c r="M16" s="115">
        <v>0</v>
      </c>
      <c r="N16" s="23">
        <v>4</v>
      </c>
      <c r="O16" s="116">
        <v>0</v>
      </c>
      <c r="P16" s="65">
        <v>0</v>
      </c>
      <c r="Q16" s="23">
        <v>1</v>
      </c>
      <c r="R16" s="23">
        <v>2</v>
      </c>
      <c r="S16" s="235"/>
      <c r="T16" s="235"/>
      <c r="U16" s="235"/>
      <c r="V16" s="235"/>
      <c r="W16" s="235"/>
      <c r="X16" s="241"/>
      <c r="Y16" s="241"/>
      <c r="Z16" s="241"/>
      <c r="AA16" s="241"/>
    </row>
    <row r="17" spans="1:23" s="26" customFormat="1" ht="18.75">
      <c r="A17" s="62">
        <v>8</v>
      </c>
      <c r="B17" s="67" t="s">
        <v>127</v>
      </c>
      <c r="C17" s="81" t="s">
        <v>44</v>
      </c>
      <c r="D17" s="63" t="s">
        <v>119</v>
      </c>
      <c r="E17" s="114" t="s">
        <v>120</v>
      </c>
      <c r="F17" s="66">
        <v>84.3118625856</v>
      </c>
      <c r="G17" s="66">
        <v>84.3118625856</v>
      </c>
      <c r="H17" s="66">
        <v>0</v>
      </c>
      <c r="I17" s="23">
        <v>1</v>
      </c>
      <c r="J17" s="115">
        <v>0</v>
      </c>
      <c r="K17" s="115">
        <v>84.3118625856</v>
      </c>
      <c r="L17" s="115">
        <v>0</v>
      </c>
      <c r="M17" s="115">
        <v>0</v>
      </c>
      <c r="N17" s="23">
        <v>1</v>
      </c>
      <c r="O17" s="116">
        <v>0</v>
      </c>
      <c r="P17" s="65">
        <v>0</v>
      </c>
      <c r="Q17" s="23">
        <v>2</v>
      </c>
      <c r="R17" s="23">
        <v>2</v>
      </c>
      <c r="S17" s="235"/>
      <c r="T17" s="235"/>
      <c r="U17" s="235"/>
      <c r="V17" s="235"/>
      <c r="W17" s="235"/>
    </row>
    <row r="18" spans="1:23" s="26" customFormat="1" ht="18.75">
      <c r="A18" s="62">
        <v>9</v>
      </c>
      <c r="B18" s="67" t="s">
        <v>128</v>
      </c>
      <c r="C18" s="81" t="s">
        <v>44</v>
      </c>
      <c r="D18" s="63" t="s">
        <v>119</v>
      </c>
      <c r="E18" s="114" t="s">
        <v>120</v>
      </c>
      <c r="F18" s="66">
        <v>15.8631867018</v>
      </c>
      <c r="G18" s="66">
        <v>15.8631867018</v>
      </c>
      <c r="H18" s="66">
        <v>0</v>
      </c>
      <c r="I18" s="23">
        <v>1</v>
      </c>
      <c r="J18" s="115">
        <v>0</v>
      </c>
      <c r="K18" s="115">
        <v>15.8631867018</v>
      </c>
      <c r="L18" s="115">
        <v>0</v>
      </c>
      <c r="M18" s="115">
        <v>0</v>
      </c>
      <c r="N18" s="23">
        <v>2</v>
      </c>
      <c r="O18" s="116">
        <v>0</v>
      </c>
      <c r="P18" s="65">
        <v>0</v>
      </c>
      <c r="Q18" s="23">
        <v>1</v>
      </c>
      <c r="R18" s="23">
        <v>2</v>
      </c>
      <c r="S18" s="235"/>
      <c r="T18" s="235"/>
      <c r="U18" s="235"/>
      <c r="V18" s="235"/>
      <c r="W18" s="235"/>
    </row>
    <row r="19" spans="1:23" s="26" customFormat="1" ht="18.75">
      <c r="A19" s="62">
        <v>10</v>
      </c>
      <c r="B19" s="67" t="s">
        <v>129</v>
      </c>
      <c r="C19" s="81" t="s">
        <v>44</v>
      </c>
      <c r="D19" s="63" t="s">
        <v>119</v>
      </c>
      <c r="E19" s="114" t="s">
        <v>120</v>
      </c>
      <c r="F19" s="66">
        <v>6.6966589395</v>
      </c>
      <c r="G19" s="66">
        <v>6.6966589395</v>
      </c>
      <c r="H19" s="66">
        <v>0</v>
      </c>
      <c r="I19" s="23">
        <v>2</v>
      </c>
      <c r="J19" s="115">
        <v>0</v>
      </c>
      <c r="K19" s="115">
        <f>F19</f>
        <v>6.6966589395</v>
      </c>
      <c r="L19" s="115">
        <v>0</v>
      </c>
      <c r="M19" s="115">
        <v>0</v>
      </c>
      <c r="N19" s="23">
        <v>0</v>
      </c>
      <c r="O19" s="116">
        <v>0</v>
      </c>
      <c r="P19" s="65">
        <v>0</v>
      </c>
      <c r="Q19" s="23">
        <v>1</v>
      </c>
      <c r="R19" s="23">
        <v>2</v>
      </c>
      <c r="S19" s="235"/>
      <c r="T19" s="235"/>
      <c r="U19" s="235"/>
      <c r="V19" s="235"/>
      <c r="W19" s="235"/>
    </row>
    <row r="20" spans="1:23" s="26" customFormat="1" ht="18.75">
      <c r="A20" s="62">
        <v>11</v>
      </c>
      <c r="B20" s="67" t="s">
        <v>130</v>
      </c>
      <c r="C20" s="81" t="s">
        <v>44</v>
      </c>
      <c r="D20" s="63" t="s">
        <v>119</v>
      </c>
      <c r="E20" s="114" t="s">
        <v>120</v>
      </c>
      <c r="F20" s="66">
        <v>22.6663112261</v>
      </c>
      <c r="G20" s="66">
        <v>22.6663112261</v>
      </c>
      <c r="H20" s="66">
        <v>0</v>
      </c>
      <c r="I20" s="23">
        <v>1</v>
      </c>
      <c r="J20" s="115">
        <v>0</v>
      </c>
      <c r="K20" s="115">
        <v>22.6663112261</v>
      </c>
      <c r="L20" s="115">
        <v>0</v>
      </c>
      <c r="M20" s="115">
        <v>0</v>
      </c>
      <c r="N20" s="23">
        <v>9</v>
      </c>
      <c r="O20" s="116">
        <v>0</v>
      </c>
      <c r="P20" s="65">
        <v>0</v>
      </c>
      <c r="Q20" s="23">
        <v>1</v>
      </c>
      <c r="R20" s="23">
        <v>2</v>
      </c>
      <c r="S20" s="235"/>
      <c r="T20" s="235"/>
      <c r="U20" s="235"/>
      <c r="V20" s="235"/>
      <c r="W20" s="235"/>
    </row>
    <row r="21" spans="1:23" s="26" customFormat="1" ht="18.75">
      <c r="A21" s="62">
        <v>12</v>
      </c>
      <c r="B21" s="67" t="s">
        <v>131</v>
      </c>
      <c r="C21" s="81" t="s">
        <v>44</v>
      </c>
      <c r="D21" s="63" t="s">
        <v>119</v>
      </c>
      <c r="E21" s="114" t="s">
        <v>120</v>
      </c>
      <c r="F21" s="66">
        <v>21.9863705252</v>
      </c>
      <c r="G21" s="66">
        <v>21.9863705252</v>
      </c>
      <c r="H21" s="66">
        <v>0</v>
      </c>
      <c r="I21" s="23">
        <v>2</v>
      </c>
      <c r="J21" s="115">
        <v>0</v>
      </c>
      <c r="K21" s="115">
        <f>F21</f>
        <v>21.9863705252</v>
      </c>
      <c r="L21" s="115">
        <v>0</v>
      </c>
      <c r="M21" s="115">
        <v>0</v>
      </c>
      <c r="N21" s="23">
        <v>0</v>
      </c>
      <c r="O21" s="116">
        <v>0</v>
      </c>
      <c r="P21" s="65">
        <v>0</v>
      </c>
      <c r="Q21" s="23">
        <v>1</v>
      </c>
      <c r="R21" s="23">
        <v>2</v>
      </c>
      <c r="S21" s="235"/>
      <c r="T21" s="235"/>
      <c r="U21" s="235"/>
      <c r="V21" s="235"/>
      <c r="W21" s="235"/>
    </row>
    <row r="22" spans="1:23" s="26" customFormat="1" ht="18.75">
      <c r="A22" s="62">
        <v>13</v>
      </c>
      <c r="B22" s="67" t="s">
        <v>132</v>
      </c>
      <c r="C22" s="81" t="s">
        <v>44</v>
      </c>
      <c r="D22" s="63" t="s">
        <v>119</v>
      </c>
      <c r="E22" s="114" t="s">
        <v>120</v>
      </c>
      <c r="F22" s="66">
        <v>12.3170897027</v>
      </c>
      <c r="G22" s="66">
        <v>12.3170897027</v>
      </c>
      <c r="H22" s="66">
        <v>0</v>
      </c>
      <c r="I22" s="23">
        <v>1</v>
      </c>
      <c r="J22" s="115">
        <v>58.58</v>
      </c>
      <c r="K22" s="115">
        <v>0</v>
      </c>
      <c r="L22" s="115">
        <v>0</v>
      </c>
      <c r="M22" s="115">
        <v>0</v>
      </c>
      <c r="N22" s="23">
        <v>4</v>
      </c>
      <c r="O22" s="116">
        <v>58.58</v>
      </c>
      <c r="P22" s="65">
        <v>100</v>
      </c>
      <c r="Q22" s="23">
        <v>1</v>
      </c>
      <c r="R22" s="23">
        <v>2</v>
      </c>
      <c r="S22" s="235">
        <v>1</v>
      </c>
      <c r="T22" s="235">
        <v>1</v>
      </c>
      <c r="U22" s="235"/>
      <c r="V22" s="235">
        <v>1</v>
      </c>
      <c r="W22" s="235" t="s">
        <v>245</v>
      </c>
    </row>
    <row r="23" spans="1:23" s="26" customFormat="1" ht="18.75">
      <c r="A23" s="62">
        <v>14</v>
      </c>
      <c r="B23" s="67" t="s">
        <v>133</v>
      </c>
      <c r="C23" s="81" t="s">
        <v>44</v>
      </c>
      <c r="D23" s="63" t="s">
        <v>119</v>
      </c>
      <c r="E23" s="114" t="s">
        <v>120</v>
      </c>
      <c r="F23" s="66">
        <v>17.8894405162</v>
      </c>
      <c r="G23" s="66">
        <v>17.8894405162</v>
      </c>
      <c r="H23" s="66">
        <v>0</v>
      </c>
      <c r="I23" s="23">
        <v>1</v>
      </c>
      <c r="J23" s="115">
        <v>18.47</v>
      </c>
      <c r="K23" s="115">
        <v>0</v>
      </c>
      <c r="L23" s="115">
        <v>0</v>
      </c>
      <c r="M23" s="115">
        <v>0</v>
      </c>
      <c r="N23" s="23">
        <v>4</v>
      </c>
      <c r="O23" s="116">
        <v>18.47</v>
      </c>
      <c r="P23" s="65">
        <v>100</v>
      </c>
      <c r="Q23" s="23">
        <v>1</v>
      </c>
      <c r="R23" s="23">
        <v>2</v>
      </c>
      <c r="S23" s="235">
        <v>1</v>
      </c>
      <c r="T23" s="235">
        <v>1</v>
      </c>
      <c r="U23" s="235"/>
      <c r="V23" s="235">
        <v>1</v>
      </c>
      <c r="W23" s="235" t="s">
        <v>254</v>
      </c>
    </row>
    <row r="24" spans="1:23" s="26" customFormat="1" ht="18.75">
      <c r="A24" s="62">
        <v>15</v>
      </c>
      <c r="B24" s="67" t="s">
        <v>134</v>
      </c>
      <c r="C24" s="81" t="s">
        <v>44</v>
      </c>
      <c r="D24" s="63" t="s">
        <v>119</v>
      </c>
      <c r="E24" s="114" t="s">
        <v>120</v>
      </c>
      <c r="F24" s="66">
        <v>22.0159050209</v>
      </c>
      <c r="G24" s="66">
        <v>22.0159050209</v>
      </c>
      <c r="H24" s="66">
        <v>0</v>
      </c>
      <c r="I24" s="23">
        <v>1</v>
      </c>
      <c r="J24" s="115">
        <v>15.24</v>
      </c>
      <c r="K24" s="115">
        <v>0</v>
      </c>
      <c r="L24" s="115">
        <v>0</v>
      </c>
      <c r="M24" s="115">
        <v>0</v>
      </c>
      <c r="N24" s="23">
        <v>3</v>
      </c>
      <c r="O24" s="116">
        <v>15.24</v>
      </c>
      <c r="P24" s="65">
        <v>100</v>
      </c>
      <c r="Q24" s="23">
        <v>2</v>
      </c>
      <c r="R24" s="23">
        <v>2</v>
      </c>
      <c r="S24" s="235">
        <v>1</v>
      </c>
      <c r="T24" s="235">
        <v>1</v>
      </c>
      <c r="U24" s="235"/>
      <c r="V24" s="235">
        <v>1</v>
      </c>
      <c r="W24" s="235" t="s">
        <v>255</v>
      </c>
    </row>
    <row r="25" spans="1:23" s="26" customFormat="1" ht="18.75">
      <c r="A25" s="62">
        <v>16</v>
      </c>
      <c r="B25" s="67" t="s">
        <v>135</v>
      </c>
      <c r="C25" s="81" t="s">
        <v>44</v>
      </c>
      <c r="D25" s="63" t="s">
        <v>119</v>
      </c>
      <c r="E25" s="114" t="s">
        <v>120</v>
      </c>
      <c r="F25" s="66">
        <v>7.9639648355</v>
      </c>
      <c r="G25" s="66">
        <v>7.9639648355</v>
      </c>
      <c r="H25" s="66">
        <v>0</v>
      </c>
      <c r="I25" s="23">
        <v>2</v>
      </c>
      <c r="J25" s="115">
        <v>0</v>
      </c>
      <c r="K25" s="115">
        <f>F25</f>
        <v>7.9639648355</v>
      </c>
      <c r="L25" s="115">
        <v>0</v>
      </c>
      <c r="M25" s="115">
        <v>0</v>
      </c>
      <c r="N25" s="23">
        <v>0</v>
      </c>
      <c r="O25" s="116">
        <v>0</v>
      </c>
      <c r="P25" s="65">
        <v>0</v>
      </c>
      <c r="Q25" s="23">
        <v>1</v>
      </c>
      <c r="R25" s="23">
        <v>2</v>
      </c>
      <c r="S25" s="235"/>
      <c r="T25" s="235"/>
      <c r="U25" s="235"/>
      <c r="V25" s="235"/>
      <c r="W25" s="235"/>
    </row>
    <row r="26" spans="1:23" s="26" customFormat="1" ht="18.75">
      <c r="A26" s="62">
        <v>17</v>
      </c>
      <c r="B26" s="67" t="s">
        <v>136</v>
      </c>
      <c r="C26" s="81" t="s">
        <v>44</v>
      </c>
      <c r="D26" s="63" t="s">
        <v>119</v>
      </c>
      <c r="E26" s="114" t="s">
        <v>120</v>
      </c>
      <c r="F26" s="66">
        <v>46.2152159074</v>
      </c>
      <c r="G26" s="66">
        <v>46.2152159074</v>
      </c>
      <c r="H26" s="66">
        <v>0</v>
      </c>
      <c r="I26" s="23">
        <v>1</v>
      </c>
      <c r="J26" s="115">
        <v>9.1</v>
      </c>
      <c r="K26" s="115">
        <v>0</v>
      </c>
      <c r="L26" s="115">
        <v>0</v>
      </c>
      <c r="M26" s="115">
        <v>0</v>
      </c>
      <c r="N26" s="23">
        <v>3</v>
      </c>
      <c r="O26" s="116">
        <v>9.1</v>
      </c>
      <c r="P26" s="65">
        <v>100</v>
      </c>
      <c r="Q26" s="23">
        <v>2</v>
      </c>
      <c r="R26" s="23">
        <v>2</v>
      </c>
      <c r="S26" s="235">
        <v>1</v>
      </c>
      <c r="T26" s="235">
        <v>1</v>
      </c>
      <c r="U26" s="235"/>
      <c r="V26" s="235">
        <v>1</v>
      </c>
      <c r="W26" s="235" t="s">
        <v>246</v>
      </c>
    </row>
    <row r="27" spans="1:23" s="26" customFormat="1" ht="18.75">
      <c r="A27" s="62">
        <v>18</v>
      </c>
      <c r="B27" s="67" t="s">
        <v>137</v>
      </c>
      <c r="C27" s="81" t="s">
        <v>44</v>
      </c>
      <c r="D27" s="63" t="s">
        <v>119</v>
      </c>
      <c r="E27" s="114" t="s">
        <v>120</v>
      </c>
      <c r="F27" s="66">
        <v>76.2742639744</v>
      </c>
      <c r="G27" s="66">
        <v>76.2742639744</v>
      </c>
      <c r="H27" s="66">
        <v>0</v>
      </c>
      <c r="I27" s="23">
        <v>2</v>
      </c>
      <c r="J27" s="115">
        <v>0</v>
      </c>
      <c r="K27" s="115">
        <f>F27</f>
        <v>76.2742639744</v>
      </c>
      <c r="L27" s="115">
        <v>0</v>
      </c>
      <c r="M27" s="115">
        <v>0</v>
      </c>
      <c r="N27" s="23">
        <v>0</v>
      </c>
      <c r="O27" s="116">
        <v>0</v>
      </c>
      <c r="P27" s="65">
        <v>0</v>
      </c>
      <c r="Q27" s="23">
        <v>1</v>
      </c>
      <c r="R27" s="23">
        <v>2</v>
      </c>
      <c r="S27" s="235"/>
      <c r="T27" s="235"/>
      <c r="U27" s="235"/>
      <c r="V27" s="235"/>
      <c r="W27" s="235"/>
    </row>
    <row r="28" spans="1:27" s="26" customFormat="1" ht="18.75">
      <c r="A28" s="62">
        <v>19</v>
      </c>
      <c r="B28" s="237" t="s">
        <v>138</v>
      </c>
      <c r="C28" s="81" t="s">
        <v>44</v>
      </c>
      <c r="D28" s="63" t="s">
        <v>119</v>
      </c>
      <c r="E28" s="114" t="s">
        <v>120</v>
      </c>
      <c r="F28" s="64">
        <v>5.33454991877</v>
      </c>
      <c r="G28" s="238">
        <v>5.33454991877</v>
      </c>
      <c r="H28" s="238">
        <v>0</v>
      </c>
      <c r="I28" s="23">
        <v>9</v>
      </c>
      <c r="J28" s="115"/>
      <c r="K28" s="115">
        <v>5.33</v>
      </c>
      <c r="L28" s="115">
        <v>0</v>
      </c>
      <c r="M28" s="115">
        <v>0</v>
      </c>
      <c r="N28" s="23">
        <v>7</v>
      </c>
      <c r="O28" s="116">
        <v>0</v>
      </c>
      <c r="P28" s="65">
        <v>0</v>
      </c>
      <c r="Q28" s="23">
        <v>1</v>
      </c>
      <c r="R28" s="23">
        <v>2</v>
      </c>
      <c r="S28" s="235"/>
      <c r="T28" s="235"/>
      <c r="U28" s="235"/>
      <c r="V28" s="235"/>
      <c r="W28" s="235" t="s">
        <v>253</v>
      </c>
      <c r="X28" s="241"/>
      <c r="Y28" s="241"/>
      <c r="Z28" s="241"/>
      <c r="AA28" s="241"/>
    </row>
    <row r="29" spans="1:27" s="26" customFormat="1" ht="18.75">
      <c r="A29" s="62">
        <v>20</v>
      </c>
      <c r="B29" s="67" t="s">
        <v>139</v>
      </c>
      <c r="C29" s="81" t="s">
        <v>44</v>
      </c>
      <c r="D29" s="63" t="s">
        <v>119</v>
      </c>
      <c r="E29" s="114" t="s">
        <v>120</v>
      </c>
      <c r="F29" s="66">
        <v>31.3871396495</v>
      </c>
      <c r="G29" s="66">
        <v>31.3871396495</v>
      </c>
      <c r="H29" s="66">
        <v>0</v>
      </c>
      <c r="I29" s="23">
        <v>2</v>
      </c>
      <c r="J29" s="115">
        <v>0</v>
      </c>
      <c r="K29" s="115">
        <f>F29</f>
        <v>31.3871396495</v>
      </c>
      <c r="L29" s="115">
        <v>0</v>
      </c>
      <c r="M29" s="115">
        <v>0</v>
      </c>
      <c r="N29" s="23">
        <v>0</v>
      </c>
      <c r="O29" s="116">
        <v>0</v>
      </c>
      <c r="P29" s="65">
        <v>0</v>
      </c>
      <c r="Q29" s="23">
        <v>1</v>
      </c>
      <c r="R29" s="23">
        <v>2</v>
      </c>
      <c r="S29" s="235"/>
      <c r="T29" s="235"/>
      <c r="U29" s="235"/>
      <c r="V29" s="235"/>
      <c r="W29" s="235"/>
      <c r="X29" s="241"/>
      <c r="Y29" s="241"/>
      <c r="Z29" s="241"/>
      <c r="AA29" s="241"/>
    </row>
    <row r="30" spans="1:27" s="26" customFormat="1" ht="18.75">
      <c r="A30" s="62">
        <v>21</v>
      </c>
      <c r="B30" s="67" t="s">
        <v>140</v>
      </c>
      <c r="C30" s="81" t="s">
        <v>44</v>
      </c>
      <c r="D30" s="63" t="s">
        <v>119</v>
      </c>
      <c r="E30" s="114" t="s">
        <v>120</v>
      </c>
      <c r="F30" s="66">
        <v>44.2609192727</v>
      </c>
      <c r="G30" s="66">
        <v>44.2609192727</v>
      </c>
      <c r="H30" s="66">
        <v>0</v>
      </c>
      <c r="I30" s="23">
        <v>9</v>
      </c>
      <c r="J30" s="115">
        <v>44.2609192727</v>
      </c>
      <c r="K30" s="115">
        <v>0</v>
      </c>
      <c r="L30" s="115">
        <v>0</v>
      </c>
      <c r="M30" s="115">
        <v>0</v>
      </c>
      <c r="N30" s="23">
        <v>7</v>
      </c>
      <c r="O30" s="116">
        <v>26.56</v>
      </c>
      <c r="P30" s="65">
        <v>60</v>
      </c>
      <c r="Q30" s="23">
        <v>1</v>
      </c>
      <c r="R30" s="23">
        <v>2</v>
      </c>
      <c r="S30" s="235">
        <v>3</v>
      </c>
      <c r="T30" s="235">
        <v>4</v>
      </c>
      <c r="U30" s="235"/>
      <c r="V30" s="235">
        <v>2</v>
      </c>
      <c r="W30" s="235" t="s">
        <v>253</v>
      </c>
      <c r="X30" s="241"/>
      <c r="Y30" s="241"/>
      <c r="Z30" s="241"/>
      <c r="AA30" s="241"/>
    </row>
    <row r="31" spans="1:27" s="26" customFormat="1" ht="18.75">
      <c r="A31" s="62">
        <v>22</v>
      </c>
      <c r="B31" s="67" t="s">
        <v>141</v>
      </c>
      <c r="C31" s="81" t="s">
        <v>44</v>
      </c>
      <c r="D31" s="63" t="s">
        <v>119</v>
      </c>
      <c r="E31" s="114" t="s">
        <v>120</v>
      </c>
      <c r="F31" s="66">
        <v>13.5273498838</v>
      </c>
      <c r="G31" s="66">
        <v>13.5273498838</v>
      </c>
      <c r="H31" s="66">
        <v>0</v>
      </c>
      <c r="I31" s="23">
        <v>1</v>
      </c>
      <c r="J31" s="115">
        <v>0</v>
      </c>
      <c r="K31" s="115">
        <v>13.5273498838</v>
      </c>
      <c r="L31" s="115">
        <v>0</v>
      </c>
      <c r="M31" s="115">
        <v>0</v>
      </c>
      <c r="N31" s="23">
        <v>2</v>
      </c>
      <c r="O31" s="116">
        <v>0</v>
      </c>
      <c r="P31" s="65">
        <v>0</v>
      </c>
      <c r="Q31" s="23">
        <v>1</v>
      </c>
      <c r="R31" s="23">
        <v>2</v>
      </c>
      <c r="S31" s="235"/>
      <c r="T31" s="235"/>
      <c r="U31" s="235"/>
      <c r="V31" s="235"/>
      <c r="W31" s="235"/>
      <c r="X31" s="241"/>
      <c r="Y31" s="241"/>
      <c r="Z31" s="241"/>
      <c r="AA31" s="241"/>
    </row>
    <row r="32" spans="1:27" s="26" customFormat="1" ht="18.75">
      <c r="A32" s="62">
        <v>23</v>
      </c>
      <c r="B32" s="67" t="s">
        <v>142</v>
      </c>
      <c r="C32" s="81" t="s">
        <v>44</v>
      </c>
      <c r="D32" s="63" t="s">
        <v>119</v>
      </c>
      <c r="E32" s="114" t="s">
        <v>120</v>
      </c>
      <c r="F32" s="66">
        <v>19.5753120031</v>
      </c>
      <c r="G32" s="66">
        <v>19.5753120031</v>
      </c>
      <c r="H32" s="66">
        <v>0</v>
      </c>
      <c r="I32" s="23">
        <v>1</v>
      </c>
      <c r="J32" s="115">
        <v>0</v>
      </c>
      <c r="K32" s="115">
        <v>12.67</v>
      </c>
      <c r="L32" s="115">
        <v>0</v>
      </c>
      <c r="M32" s="115">
        <v>0</v>
      </c>
      <c r="N32" s="23">
        <v>2</v>
      </c>
      <c r="O32" s="116">
        <v>0</v>
      </c>
      <c r="P32" s="65">
        <v>0</v>
      </c>
      <c r="Q32" s="23">
        <v>1</v>
      </c>
      <c r="R32" s="23">
        <v>2</v>
      </c>
      <c r="S32" s="235"/>
      <c r="T32" s="235"/>
      <c r="U32" s="235"/>
      <c r="V32" s="235"/>
      <c r="W32" s="235" t="s">
        <v>245</v>
      </c>
      <c r="X32" s="241"/>
      <c r="Y32" s="241"/>
      <c r="Z32" s="241"/>
      <c r="AA32" s="241"/>
    </row>
    <row r="33" spans="1:27" s="26" customFormat="1" ht="18.75">
      <c r="A33" s="62">
        <v>24</v>
      </c>
      <c r="B33" s="67" t="s">
        <v>143</v>
      </c>
      <c r="C33" s="81" t="s">
        <v>183</v>
      </c>
      <c r="D33" s="63" t="s">
        <v>119</v>
      </c>
      <c r="E33" s="114" t="s">
        <v>120</v>
      </c>
      <c r="F33" s="66">
        <v>4.77627242541</v>
      </c>
      <c r="G33" s="66">
        <v>4.77627242541</v>
      </c>
      <c r="H33" s="66">
        <v>0</v>
      </c>
      <c r="I33" s="23">
        <v>1</v>
      </c>
      <c r="J33" s="115">
        <v>2.33</v>
      </c>
      <c r="K33" s="115">
        <v>0</v>
      </c>
      <c r="L33" s="115">
        <v>0</v>
      </c>
      <c r="M33" s="115">
        <v>0</v>
      </c>
      <c r="N33" s="23">
        <v>2</v>
      </c>
      <c r="O33" s="116">
        <v>2.33</v>
      </c>
      <c r="P33" s="65">
        <v>100</v>
      </c>
      <c r="Q33" s="23">
        <v>1</v>
      </c>
      <c r="R33" s="23">
        <v>2</v>
      </c>
      <c r="S33" s="235">
        <v>1</v>
      </c>
      <c r="T33" s="235">
        <v>1</v>
      </c>
      <c r="U33" s="235"/>
      <c r="V33" s="235">
        <v>1</v>
      </c>
      <c r="W33" s="235" t="s">
        <v>245</v>
      </c>
      <c r="X33" s="241"/>
      <c r="Y33" s="241"/>
      <c r="Z33" s="241"/>
      <c r="AA33" s="241"/>
    </row>
    <row r="34" spans="1:27" s="26" customFormat="1" ht="18.75">
      <c r="A34" s="62">
        <v>25</v>
      </c>
      <c r="B34" s="67" t="s">
        <v>144</v>
      </c>
      <c r="C34" s="81" t="s">
        <v>184</v>
      </c>
      <c r="D34" s="63" t="s">
        <v>119</v>
      </c>
      <c r="E34" s="114" t="s">
        <v>120</v>
      </c>
      <c r="F34" s="66">
        <v>2.66</v>
      </c>
      <c r="G34" s="66">
        <v>2.66</v>
      </c>
      <c r="H34" s="66">
        <v>0</v>
      </c>
      <c r="I34" s="23">
        <v>1</v>
      </c>
      <c r="J34" s="115">
        <v>2.6</v>
      </c>
      <c r="K34" s="115">
        <v>0</v>
      </c>
      <c r="L34" s="115">
        <v>0</v>
      </c>
      <c r="M34" s="115">
        <v>0</v>
      </c>
      <c r="N34" s="23">
        <v>7</v>
      </c>
      <c r="O34" s="116">
        <v>2.6</v>
      </c>
      <c r="P34" s="65">
        <v>60</v>
      </c>
      <c r="Q34" s="23">
        <v>1</v>
      </c>
      <c r="R34" s="23">
        <v>2</v>
      </c>
      <c r="S34" s="235">
        <v>1</v>
      </c>
      <c r="T34" s="235">
        <v>1</v>
      </c>
      <c r="U34" s="235"/>
      <c r="V34" s="235">
        <v>2</v>
      </c>
      <c r="W34" s="235" t="s">
        <v>248</v>
      </c>
      <c r="X34" s="241"/>
      <c r="Y34" s="241"/>
      <c r="Z34" s="241"/>
      <c r="AA34" s="241"/>
    </row>
    <row r="35" spans="1:27" s="26" customFormat="1" ht="18.75">
      <c r="A35" s="62">
        <v>26</v>
      </c>
      <c r="B35" s="67" t="s">
        <v>145</v>
      </c>
      <c r="C35" s="81" t="s">
        <v>185</v>
      </c>
      <c r="D35" s="63" t="s">
        <v>119</v>
      </c>
      <c r="E35" s="114" t="s">
        <v>120</v>
      </c>
      <c r="F35" s="66">
        <v>11.5825824885</v>
      </c>
      <c r="G35" s="66">
        <v>11.5825824885</v>
      </c>
      <c r="H35" s="66">
        <v>0</v>
      </c>
      <c r="I35" s="23">
        <v>9</v>
      </c>
      <c r="J35" s="115">
        <v>11.5825824885</v>
      </c>
      <c r="K35" s="115">
        <v>0</v>
      </c>
      <c r="L35" s="115">
        <v>0</v>
      </c>
      <c r="M35" s="115">
        <v>0</v>
      </c>
      <c r="N35" s="23">
        <v>7</v>
      </c>
      <c r="O35" s="64">
        <v>0</v>
      </c>
      <c r="P35" s="65">
        <v>0</v>
      </c>
      <c r="Q35" s="23">
        <v>1</v>
      </c>
      <c r="R35" s="23">
        <v>2</v>
      </c>
      <c r="S35" s="235">
        <v>1</v>
      </c>
      <c r="T35" s="235">
        <v>1</v>
      </c>
      <c r="U35" s="235"/>
      <c r="V35" s="235">
        <v>2</v>
      </c>
      <c r="W35" s="235" t="s">
        <v>253</v>
      </c>
      <c r="X35" s="241"/>
      <c r="Y35" s="241"/>
      <c r="Z35" s="241"/>
      <c r="AA35" s="241"/>
    </row>
    <row r="36" spans="1:27" s="26" customFormat="1" ht="18.75">
      <c r="A36" s="62">
        <v>27</v>
      </c>
      <c r="B36" s="67" t="s">
        <v>146</v>
      </c>
      <c r="C36" s="81" t="s">
        <v>186</v>
      </c>
      <c r="D36" s="63" t="s">
        <v>119</v>
      </c>
      <c r="E36" s="114" t="s">
        <v>120</v>
      </c>
      <c r="F36" s="66">
        <v>2.47894589885</v>
      </c>
      <c r="G36" s="66">
        <v>2.47894589885</v>
      </c>
      <c r="H36" s="66">
        <v>0</v>
      </c>
      <c r="I36" s="23">
        <v>9</v>
      </c>
      <c r="J36" s="115">
        <v>2.47894589885</v>
      </c>
      <c r="K36" s="115">
        <v>0</v>
      </c>
      <c r="L36" s="115">
        <v>0</v>
      </c>
      <c r="M36" s="115">
        <v>0</v>
      </c>
      <c r="N36" s="23">
        <v>7</v>
      </c>
      <c r="O36" s="64">
        <v>0</v>
      </c>
      <c r="P36" s="65">
        <v>0</v>
      </c>
      <c r="Q36" s="23">
        <v>1</v>
      </c>
      <c r="R36" s="23">
        <v>2</v>
      </c>
      <c r="S36" s="235">
        <v>1</v>
      </c>
      <c r="T36" s="235">
        <v>1</v>
      </c>
      <c r="U36" s="235"/>
      <c r="V36" s="235">
        <v>2</v>
      </c>
      <c r="W36" s="235" t="s">
        <v>253</v>
      </c>
      <c r="X36" s="241"/>
      <c r="Y36" s="241"/>
      <c r="Z36" s="241"/>
      <c r="AA36" s="241"/>
    </row>
    <row r="37" spans="1:27" s="26" customFormat="1" ht="18.75">
      <c r="A37" s="62">
        <v>28</v>
      </c>
      <c r="B37" s="67" t="s">
        <v>147</v>
      </c>
      <c r="C37" s="81" t="s">
        <v>187</v>
      </c>
      <c r="D37" s="63" t="s">
        <v>119</v>
      </c>
      <c r="E37" s="114" t="s">
        <v>120</v>
      </c>
      <c r="F37" s="66">
        <v>25.1623645707</v>
      </c>
      <c r="G37" s="66">
        <v>25.1623645707</v>
      </c>
      <c r="H37" s="66">
        <v>0</v>
      </c>
      <c r="I37" s="23">
        <v>9</v>
      </c>
      <c r="J37" s="115">
        <v>25.1623645707</v>
      </c>
      <c r="K37" s="115">
        <v>0</v>
      </c>
      <c r="L37" s="115">
        <v>0</v>
      </c>
      <c r="M37" s="115">
        <v>0</v>
      </c>
      <c r="N37" s="23">
        <v>3</v>
      </c>
      <c r="O37" s="64">
        <v>0</v>
      </c>
      <c r="P37" s="65">
        <v>0</v>
      </c>
      <c r="Q37" s="23">
        <v>1</v>
      </c>
      <c r="R37" s="23">
        <v>2</v>
      </c>
      <c r="S37" s="235">
        <v>1</v>
      </c>
      <c r="T37" s="235">
        <v>1</v>
      </c>
      <c r="U37" s="235"/>
      <c r="V37" s="235">
        <v>1</v>
      </c>
      <c r="W37" s="235" t="s">
        <v>253</v>
      </c>
      <c r="X37" s="241"/>
      <c r="Y37" s="241"/>
      <c r="Z37" s="241"/>
      <c r="AA37" s="241"/>
    </row>
    <row r="38" spans="1:27" s="26" customFormat="1" ht="18.75">
      <c r="A38" s="62">
        <v>29</v>
      </c>
      <c r="B38" s="67" t="s">
        <v>148</v>
      </c>
      <c r="C38" s="81" t="s">
        <v>188</v>
      </c>
      <c r="D38" s="63" t="s">
        <v>119</v>
      </c>
      <c r="E38" s="114" t="s">
        <v>120</v>
      </c>
      <c r="F38" s="66">
        <v>3.47525240679</v>
      </c>
      <c r="G38" s="66">
        <v>3.47525240679</v>
      </c>
      <c r="H38" s="66">
        <v>0</v>
      </c>
      <c r="I38" s="23">
        <v>9</v>
      </c>
      <c r="J38" s="115">
        <v>3.47525240679</v>
      </c>
      <c r="K38" s="115">
        <v>0</v>
      </c>
      <c r="L38" s="115">
        <v>0</v>
      </c>
      <c r="M38" s="115">
        <v>0</v>
      </c>
      <c r="N38" s="23">
        <v>3</v>
      </c>
      <c r="O38" s="116">
        <v>3.47525240679</v>
      </c>
      <c r="P38" s="65">
        <v>100</v>
      </c>
      <c r="Q38" s="23">
        <v>1</v>
      </c>
      <c r="R38" s="23">
        <v>2</v>
      </c>
      <c r="S38" s="235">
        <v>1</v>
      </c>
      <c r="T38" s="235">
        <v>1</v>
      </c>
      <c r="U38" s="235"/>
      <c r="V38" s="235">
        <v>1</v>
      </c>
      <c r="W38" s="235" t="s">
        <v>253</v>
      </c>
      <c r="X38" s="241"/>
      <c r="Y38" s="241"/>
      <c r="Z38" s="241"/>
      <c r="AA38" s="241"/>
    </row>
    <row r="39" spans="1:27" s="26" customFormat="1" ht="18.75">
      <c r="A39" s="62">
        <v>30</v>
      </c>
      <c r="B39" s="67" t="s">
        <v>149</v>
      </c>
      <c r="C39" s="81" t="s">
        <v>189</v>
      </c>
      <c r="D39" s="63" t="s">
        <v>119</v>
      </c>
      <c r="E39" s="114" t="s">
        <v>120</v>
      </c>
      <c r="F39" s="66">
        <v>2.95981089597</v>
      </c>
      <c r="G39" s="66">
        <v>2.95981089597</v>
      </c>
      <c r="H39" s="66">
        <v>0</v>
      </c>
      <c r="I39" s="23">
        <v>9</v>
      </c>
      <c r="J39" s="115">
        <v>2.95981089597</v>
      </c>
      <c r="K39" s="115">
        <v>0</v>
      </c>
      <c r="L39" s="115">
        <v>0</v>
      </c>
      <c r="M39" s="115">
        <v>0</v>
      </c>
      <c r="N39" s="23">
        <v>7</v>
      </c>
      <c r="O39" s="116">
        <v>1.78</v>
      </c>
      <c r="P39" s="65">
        <v>60</v>
      </c>
      <c r="Q39" s="23">
        <v>1</v>
      </c>
      <c r="R39" s="23">
        <v>2</v>
      </c>
      <c r="S39" s="235">
        <v>1</v>
      </c>
      <c r="T39" s="235">
        <v>1</v>
      </c>
      <c r="U39" s="235"/>
      <c r="V39" s="235">
        <v>2</v>
      </c>
      <c r="W39" s="235" t="s">
        <v>253</v>
      </c>
      <c r="X39" s="241"/>
      <c r="Y39" s="241"/>
      <c r="Z39" s="241"/>
      <c r="AA39" s="241"/>
    </row>
    <row r="40" spans="1:27" s="26" customFormat="1" ht="18.75">
      <c r="A40" s="62">
        <v>31</v>
      </c>
      <c r="B40" s="67" t="s">
        <v>150</v>
      </c>
      <c r="C40" s="81" t="s">
        <v>190</v>
      </c>
      <c r="D40" s="63" t="s">
        <v>119</v>
      </c>
      <c r="E40" s="114" t="s">
        <v>120</v>
      </c>
      <c r="F40" s="66">
        <v>2.3212479509</v>
      </c>
      <c r="G40" s="66">
        <v>2.3212479509</v>
      </c>
      <c r="H40" s="66">
        <v>0</v>
      </c>
      <c r="I40" s="23">
        <v>1</v>
      </c>
      <c r="J40" s="115">
        <v>4.57</v>
      </c>
      <c r="K40" s="115">
        <v>0</v>
      </c>
      <c r="L40" s="115">
        <v>0</v>
      </c>
      <c r="M40" s="115">
        <v>0</v>
      </c>
      <c r="N40" s="23">
        <v>5</v>
      </c>
      <c r="O40" s="116">
        <v>4.57</v>
      </c>
      <c r="P40" s="65">
        <v>100</v>
      </c>
      <c r="Q40" s="23">
        <v>1</v>
      </c>
      <c r="R40" s="23">
        <v>2</v>
      </c>
      <c r="S40" s="235">
        <v>1</v>
      </c>
      <c r="T40" s="235">
        <v>1</v>
      </c>
      <c r="U40" s="235"/>
      <c r="V40" s="235">
        <v>1</v>
      </c>
      <c r="W40" s="235" t="s">
        <v>248</v>
      </c>
      <c r="X40" s="241"/>
      <c r="Y40" s="241"/>
      <c r="Z40" s="241"/>
      <c r="AA40" s="241"/>
    </row>
    <row r="41" spans="1:27" s="26" customFormat="1" ht="18.75">
      <c r="A41" s="62">
        <v>32</v>
      </c>
      <c r="B41" s="67" t="s">
        <v>151</v>
      </c>
      <c r="C41" s="81" t="s">
        <v>191</v>
      </c>
      <c r="D41" s="63" t="s">
        <v>119</v>
      </c>
      <c r="E41" s="114" t="s">
        <v>120</v>
      </c>
      <c r="F41" s="66">
        <v>8.54905513212</v>
      </c>
      <c r="G41" s="66">
        <v>8.54905513212</v>
      </c>
      <c r="H41" s="66">
        <v>0</v>
      </c>
      <c r="I41" s="23">
        <v>9</v>
      </c>
      <c r="J41" s="115">
        <v>8.54905513212</v>
      </c>
      <c r="K41" s="115">
        <v>0</v>
      </c>
      <c r="L41" s="115">
        <v>0</v>
      </c>
      <c r="M41" s="115">
        <v>0</v>
      </c>
      <c r="N41" s="23">
        <v>4</v>
      </c>
      <c r="O41" s="116">
        <v>8.54905513212</v>
      </c>
      <c r="P41" s="65">
        <v>100</v>
      </c>
      <c r="Q41" s="23">
        <v>1</v>
      </c>
      <c r="R41" s="23">
        <v>2</v>
      </c>
      <c r="S41" s="235">
        <v>1</v>
      </c>
      <c r="T41" s="235">
        <v>1</v>
      </c>
      <c r="U41" s="235"/>
      <c r="V41" s="235">
        <v>1</v>
      </c>
      <c r="W41" s="235" t="s">
        <v>253</v>
      </c>
      <c r="X41" s="241"/>
      <c r="Y41" s="241"/>
      <c r="Z41" s="241"/>
      <c r="AA41" s="241"/>
    </row>
    <row r="42" spans="1:27" s="26" customFormat="1" ht="18.75">
      <c r="A42" s="62">
        <v>33</v>
      </c>
      <c r="B42" s="67" t="s">
        <v>152</v>
      </c>
      <c r="C42" s="81" t="s">
        <v>192</v>
      </c>
      <c r="D42" s="63" t="s">
        <v>119</v>
      </c>
      <c r="E42" s="114" t="s">
        <v>120</v>
      </c>
      <c r="F42" s="66">
        <v>18.4774839084</v>
      </c>
      <c r="G42" s="66">
        <v>18.4774839084</v>
      </c>
      <c r="H42" s="66">
        <v>0</v>
      </c>
      <c r="I42" s="23">
        <v>1</v>
      </c>
      <c r="J42" s="115">
        <v>18.4774839084</v>
      </c>
      <c r="K42" s="115">
        <v>0</v>
      </c>
      <c r="L42" s="115">
        <v>0</v>
      </c>
      <c r="M42" s="115">
        <v>0</v>
      </c>
      <c r="N42" s="23">
        <v>3</v>
      </c>
      <c r="O42" s="116">
        <v>18.4774839084</v>
      </c>
      <c r="P42" s="65">
        <v>100</v>
      </c>
      <c r="Q42" s="23">
        <v>1</v>
      </c>
      <c r="R42" s="23">
        <v>2</v>
      </c>
      <c r="S42" s="235">
        <v>1</v>
      </c>
      <c r="T42" s="235">
        <v>1</v>
      </c>
      <c r="U42" s="235"/>
      <c r="V42" s="235">
        <v>1</v>
      </c>
      <c r="W42" s="235" t="s">
        <v>256</v>
      </c>
      <c r="X42" s="241"/>
      <c r="Y42" s="241"/>
      <c r="Z42" s="241"/>
      <c r="AA42" s="241"/>
    </row>
    <row r="43" spans="1:27" s="26" customFormat="1" ht="18.75">
      <c r="A43" s="62">
        <v>34</v>
      </c>
      <c r="B43" s="67" t="s">
        <v>153</v>
      </c>
      <c r="C43" s="81" t="s">
        <v>193</v>
      </c>
      <c r="D43" s="63" t="s">
        <v>119</v>
      </c>
      <c r="E43" s="114" t="s">
        <v>120</v>
      </c>
      <c r="F43" s="66">
        <v>23.9146667571</v>
      </c>
      <c r="G43" s="66">
        <v>23.9146667571</v>
      </c>
      <c r="H43" s="66">
        <v>0</v>
      </c>
      <c r="I43" s="23">
        <v>1</v>
      </c>
      <c r="J43" s="115">
        <v>24.63</v>
      </c>
      <c r="K43" s="115">
        <v>0</v>
      </c>
      <c r="L43" s="115">
        <v>0</v>
      </c>
      <c r="M43" s="115">
        <v>0</v>
      </c>
      <c r="N43" s="23">
        <v>5</v>
      </c>
      <c r="O43" s="116">
        <v>24.63</v>
      </c>
      <c r="P43" s="65">
        <v>100</v>
      </c>
      <c r="Q43" s="23">
        <v>1</v>
      </c>
      <c r="R43" s="23">
        <v>2</v>
      </c>
      <c r="S43" s="235">
        <v>1</v>
      </c>
      <c r="T43" s="235">
        <v>1</v>
      </c>
      <c r="U43" s="235"/>
      <c r="V43" s="235">
        <v>1</v>
      </c>
      <c r="W43" s="235" t="s">
        <v>256</v>
      </c>
      <c r="X43" s="241"/>
      <c r="Y43" s="241"/>
      <c r="Z43" s="241"/>
      <c r="AA43" s="241"/>
    </row>
    <row r="44" spans="1:27" s="26" customFormat="1" ht="18.75">
      <c r="A44" s="62">
        <v>35</v>
      </c>
      <c r="B44" s="67" t="s">
        <v>154</v>
      </c>
      <c r="C44" s="81" t="s">
        <v>194</v>
      </c>
      <c r="D44" s="63" t="s">
        <v>119</v>
      </c>
      <c r="E44" s="114" t="s">
        <v>120</v>
      </c>
      <c r="F44" s="66">
        <v>9.78811651094</v>
      </c>
      <c r="G44" s="66">
        <v>9.78811651094</v>
      </c>
      <c r="H44" s="66">
        <v>0</v>
      </c>
      <c r="I44" s="23">
        <v>1</v>
      </c>
      <c r="J44" s="115">
        <v>36.83</v>
      </c>
      <c r="K44" s="115">
        <v>0</v>
      </c>
      <c r="L44" s="115">
        <v>0</v>
      </c>
      <c r="M44" s="115">
        <v>0</v>
      </c>
      <c r="N44" s="23">
        <v>3</v>
      </c>
      <c r="O44" s="116">
        <v>36.83</v>
      </c>
      <c r="P44" s="65">
        <v>100</v>
      </c>
      <c r="Q44" s="23">
        <v>1</v>
      </c>
      <c r="R44" s="23">
        <v>2</v>
      </c>
      <c r="S44" s="235">
        <v>1</v>
      </c>
      <c r="T44" s="235">
        <v>1</v>
      </c>
      <c r="U44" s="235"/>
      <c r="V44" s="235">
        <v>1</v>
      </c>
      <c r="W44" s="235" t="s">
        <v>257</v>
      </c>
      <c r="X44" s="241"/>
      <c r="Y44" s="241"/>
      <c r="Z44" s="241"/>
      <c r="AA44" s="241"/>
    </row>
    <row r="45" spans="1:27" s="26" customFormat="1" ht="18.75">
      <c r="A45" s="62">
        <v>36</v>
      </c>
      <c r="B45" s="67" t="s">
        <v>155</v>
      </c>
      <c r="C45" s="81" t="s">
        <v>195</v>
      </c>
      <c r="D45" s="63" t="s">
        <v>119</v>
      </c>
      <c r="E45" s="114" t="s">
        <v>120</v>
      </c>
      <c r="F45" s="66">
        <v>6.02686978411</v>
      </c>
      <c r="G45" s="66">
        <v>6.02686978411</v>
      </c>
      <c r="H45" s="66">
        <v>0</v>
      </c>
      <c r="I45" s="23">
        <v>1</v>
      </c>
      <c r="J45" s="115">
        <v>6.56</v>
      </c>
      <c r="K45" s="115">
        <v>0</v>
      </c>
      <c r="L45" s="115">
        <v>0</v>
      </c>
      <c r="M45" s="115">
        <v>0</v>
      </c>
      <c r="N45" s="23">
        <v>7</v>
      </c>
      <c r="O45" s="116">
        <v>6.56</v>
      </c>
      <c r="P45" s="65">
        <v>60</v>
      </c>
      <c r="Q45" s="23">
        <v>1</v>
      </c>
      <c r="R45" s="23">
        <v>2</v>
      </c>
      <c r="S45" s="235">
        <v>1</v>
      </c>
      <c r="T45" s="235">
        <v>1</v>
      </c>
      <c r="U45" s="235"/>
      <c r="V45" s="235">
        <v>2</v>
      </c>
      <c r="W45" s="235" t="s">
        <v>245</v>
      </c>
      <c r="X45" s="241"/>
      <c r="Y45" s="241"/>
      <c r="Z45" s="241"/>
      <c r="AA45" s="241"/>
    </row>
    <row r="46" spans="1:27" s="26" customFormat="1" ht="18.75">
      <c r="A46" s="62">
        <v>37</v>
      </c>
      <c r="B46" s="67" t="s">
        <v>156</v>
      </c>
      <c r="C46" s="81" t="s">
        <v>196</v>
      </c>
      <c r="D46" s="63" t="s">
        <v>119</v>
      </c>
      <c r="E46" s="114" t="s">
        <v>120</v>
      </c>
      <c r="F46" s="66">
        <v>7.32530620419</v>
      </c>
      <c r="G46" s="66">
        <v>7.32530620419</v>
      </c>
      <c r="H46" s="66">
        <v>0</v>
      </c>
      <c r="I46" s="23">
        <v>1</v>
      </c>
      <c r="J46" s="115">
        <v>7.32530620419</v>
      </c>
      <c r="K46" s="115">
        <v>0</v>
      </c>
      <c r="L46" s="115">
        <v>0</v>
      </c>
      <c r="M46" s="115">
        <v>0</v>
      </c>
      <c r="N46" s="23">
        <v>7</v>
      </c>
      <c r="O46" s="116">
        <v>4.398</v>
      </c>
      <c r="P46" s="65">
        <v>60</v>
      </c>
      <c r="Q46" s="23">
        <v>1</v>
      </c>
      <c r="R46" s="23">
        <v>2</v>
      </c>
      <c r="S46" s="235">
        <v>1</v>
      </c>
      <c r="T46" s="235">
        <v>1</v>
      </c>
      <c r="U46" s="235"/>
      <c r="V46" s="235">
        <v>2</v>
      </c>
      <c r="W46" s="235" t="s">
        <v>256</v>
      </c>
      <c r="X46" s="241"/>
      <c r="Y46" s="241"/>
      <c r="Z46" s="241"/>
      <c r="AA46" s="241"/>
    </row>
    <row r="47" spans="1:27" s="26" customFormat="1" ht="18.75">
      <c r="A47" s="62">
        <v>38</v>
      </c>
      <c r="B47" s="67" t="s">
        <v>157</v>
      </c>
      <c r="C47" s="81" t="s">
        <v>197</v>
      </c>
      <c r="D47" s="63" t="s">
        <v>119</v>
      </c>
      <c r="E47" s="114" t="s">
        <v>120</v>
      </c>
      <c r="F47" s="66">
        <v>35.0446573449</v>
      </c>
      <c r="G47" s="66">
        <v>35.0446573449</v>
      </c>
      <c r="H47" s="66">
        <v>0</v>
      </c>
      <c r="I47" s="23">
        <v>1</v>
      </c>
      <c r="J47" s="115">
        <v>35.0446573449</v>
      </c>
      <c r="K47" s="115">
        <v>0</v>
      </c>
      <c r="L47" s="115">
        <v>0</v>
      </c>
      <c r="M47" s="115">
        <v>0</v>
      </c>
      <c r="N47" s="23">
        <v>4</v>
      </c>
      <c r="O47" s="116">
        <v>35.0446573449</v>
      </c>
      <c r="P47" s="65">
        <v>100</v>
      </c>
      <c r="Q47" s="23">
        <v>1</v>
      </c>
      <c r="R47" s="23">
        <v>2</v>
      </c>
      <c r="S47" s="235">
        <v>1</v>
      </c>
      <c r="T47" s="235">
        <v>1</v>
      </c>
      <c r="U47" s="235"/>
      <c r="V47" s="235">
        <v>1</v>
      </c>
      <c r="W47" s="235" t="s">
        <v>256</v>
      </c>
      <c r="X47" s="241"/>
      <c r="Y47" s="241"/>
      <c r="Z47" s="241"/>
      <c r="AA47" s="241"/>
    </row>
    <row r="48" spans="1:27" s="26" customFormat="1" ht="18.75">
      <c r="A48" s="62">
        <v>39</v>
      </c>
      <c r="B48" s="67" t="s">
        <v>158</v>
      </c>
      <c r="C48" s="81" t="s">
        <v>198</v>
      </c>
      <c r="D48" s="63" t="s">
        <v>119</v>
      </c>
      <c r="E48" s="114" t="s">
        <v>120</v>
      </c>
      <c r="F48" s="66">
        <v>17.4349849997</v>
      </c>
      <c r="G48" s="66">
        <v>17.4349849997</v>
      </c>
      <c r="H48" s="66">
        <v>0</v>
      </c>
      <c r="I48" s="23">
        <v>1</v>
      </c>
      <c r="J48" s="115">
        <v>27.01</v>
      </c>
      <c r="K48" s="115">
        <v>0</v>
      </c>
      <c r="L48" s="115">
        <v>0</v>
      </c>
      <c r="M48" s="115">
        <v>0</v>
      </c>
      <c r="N48" s="23">
        <v>3</v>
      </c>
      <c r="O48" s="116">
        <v>27.01</v>
      </c>
      <c r="P48" s="65">
        <v>100</v>
      </c>
      <c r="Q48" s="23">
        <v>1</v>
      </c>
      <c r="R48" s="23">
        <v>2</v>
      </c>
      <c r="S48" s="235">
        <v>1</v>
      </c>
      <c r="T48" s="235">
        <v>1</v>
      </c>
      <c r="U48" s="235"/>
      <c r="V48" s="235">
        <v>1</v>
      </c>
      <c r="W48" s="235" t="s">
        <v>256</v>
      </c>
      <c r="X48" s="241"/>
      <c r="Y48" s="241"/>
      <c r="Z48" s="241"/>
      <c r="AA48" s="241"/>
    </row>
    <row r="49" spans="1:27" s="26" customFormat="1" ht="18.75">
      <c r="A49" s="62">
        <v>40</v>
      </c>
      <c r="B49" s="67" t="s">
        <v>159</v>
      </c>
      <c r="C49" s="81" t="s">
        <v>199</v>
      </c>
      <c r="D49" s="63" t="s">
        <v>119</v>
      </c>
      <c r="E49" s="114" t="s">
        <v>120</v>
      </c>
      <c r="F49" s="66">
        <v>37.0330933321</v>
      </c>
      <c r="G49" s="66">
        <v>37.0330933321</v>
      </c>
      <c r="H49" s="66">
        <v>0</v>
      </c>
      <c r="I49" s="23">
        <v>1</v>
      </c>
      <c r="J49" s="115">
        <v>34.86</v>
      </c>
      <c r="K49" s="115">
        <v>0</v>
      </c>
      <c r="L49" s="115">
        <v>0</v>
      </c>
      <c r="M49" s="115">
        <v>0</v>
      </c>
      <c r="N49" s="23">
        <v>6</v>
      </c>
      <c r="O49" s="116">
        <v>34.86</v>
      </c>
      <c r="P49" s="65">
        <v>100</v>
      </c>
      <c r="Q49" s="23">
        <v>1</v>
      </c>
      <c r="R49" s="23">
        <v>2</v>
      </c>
      <c r="S49" s="235">
        <v>1</v>
      </c>
      <c r="T49" s="235">
        <v>1</v>
      </c>
      <c r="U49" s="235"/>
      <c r="V49" s="235">
        <v>1</v>
      </c>
      <c r="W49" s="235" t="s">
        <v>245</v>
      </c>
      <c r="X49" s="241"/>
      <c r="Y49" s="241"/>
      <c r="Z49" s="241"/>
      <c r="AA49" s="241"/>
    </row>
    <row r="50" spans="1:27" s="26" customFormat="1" ht="18.75">
      <c r="A50" s="62">
        <v>41</v>
      </c>
      <c r="B50" s="67" t="s">
        <v>160</v>
      </c>
      <c r="C50" s="81" t="s">
        <v>200</v>
      </c>
      <c r="D50" s="63" t="s">
        <v>119</v>
      </c>
      <c r="E50" s="114" t="s">
        <v>120</v>
      </c>
      <c r="F50" s="66">
        <v>24.6427914282</v>
      </c>
      <c r="G50" s="66">
        <v>24.6427914282</v>
      </c>
      <c r="H50" s="66">
        <v>0</v>
      </c>
      <c r="I50" s="23">
        <v>1</v>
      </c>
      <c r="J50" s="115">
        <v>22.74</v>
      </c>
      <c r="K50" s="115">
        <v>0</v>
      </c>
      <c r="L50" s="115">
        <v>0</v>
      </c>
      <c r="M50" s="115">
        <v>0</v>
      </c>
      <c r="N50" s="23">
        <v>6</v>
      </c>
      <c r="O50" s="116">
        <v>22.74</v>
      </c>
      <c r="P50" s="65">
        <v>100</v>
      </c>
      <c r="Q50" s="23">
        <v>1</v>
      </c>
      <c r="R50" s="23">
        <v>2</v>
      </c>
      <c r="S50" s="235">
        <v>1</v>
      </c>
      <c r="T50" s="235">
        <v>1</v>
      </c>
      <c r="U50" s="235"/>
      <c r="V50" s="235">
        <v>1</v>
      </c>
      <c r="W50" s="235" t="s">
        <v>262</v>
      </c>
      <c r="X50" s="241"/>
      <c r="Y50" s="241"/>
      <c r="Z50" s="241"/>
      <c r="AA50" s="241"/>
    </row>
    <row r="51" spans="1:27" s="26" customFormat="1" ht="18.75">
      <c r="A51" s="62">
        <v>42</v>
      </c>
      <c r="B51" s="67" t="s">
        <v>161</v>
      </c>
      <c r="C51" s="81" t="s">
        <v>201</v>
      </c>
      <c r="D51" s="63" t="s">
        <v>119</v>
      </c>
      <c r="E51" s="114" t="s">
        <v>120</v>
      </c>
      <c r="F51" s="66">
        <v>19.393733433</v>
      </c>
      <c r="G51" s="66">
        <v>19.393733433</v>
      </c>
      <c r="H51" s="66">
        <v>0</v>
      </c>
      <c r="I51" s="23">
        <v>1</v>
      </c>
      <c r="J51" s="115">
        <v>17.04</v>
      </c>
      <c r="K51" s="115">
        <v>0</v>
      </c>
      <c r="L51" s="115">
        <v>0</v>
      </c>
      <c r="M51" s="115">
        <v>0</v>
      </c>
      <c r="N51" s="23">
        <v>6</v>
      </c>
      <c r="O51" s="116">
        <v>17.04</v>
      </c>
      <c r="P51" s="65">
        <v>100</v>
      </c>
      <c r="Q51" s="23">
        <v>1</v>
      </c>
      <c r="R51" s="23">
        <v>2</v>
      </c>
      <c r="S51" s="235">
        <v>1</v>
      </c>
      <c r="T51" s="235">
        <v>1</v>
      </c>
      <c r="U51" s="235"/>
      <c r="V51" s="235">
        <v>1</v>
      </c>
      <c r="W51" s="235" t="s">
        <v>256</v>
      </c>
      <c r="X51" s="241"/>
      <c r="Y51" s="241"/>
      <c r="Z51" s="241"/>
      <c r="AA51" s="241"/>
    </row>
    <row r="52" spans="1:27" s="26" customFormat="1" ht="18.75">
      <c r="A52" s="62">
        <v>43</v>
      </c>
      <c r="B52" s="67" t="s">
        <v>162</v>
      </c>
      <c r="C52" s="81" t="s">
        <v>202</v>
      </c>
      <c r="D52" s="63" t="s">
        <v>119</v>
      </c>
      <c r="E52" s="114" t="s">
        <v>120</v>
      </c>
      <c r="F52" s="66">
        <v>18.5896839812</v>
      </c>
      <c r="G52" s="66">
        <v>18.5896839812</v>
      </c>
      <c r="H52" s="66">
        <v>0</v>
      </c>
      <c r="I52" s="23">
        <v>1</v>
      </c>
      <c r="J52" s="115">
        <v>20.255</v>
      </c>
      <c r="K52" s="115">
        <v>0</v>
      </c>
      <c r="L52" s="115">
        <v>0</v>
      </c>
      <c r="M52" s="115">
        <v>0</v>
      </c>
      <c r="N52" s="23">
        <v>4</v>
      </c>
      <c r="O52" s="116">
        <v>20.255</v>
      </c>
      <c r="P52" s="65">
        <v>100</v>
      </c>
      <c r="Q52" s="23">
        <v>1</v>
      </c>
      <c r="R52" s="23">
        <v>2</v>
      </c>
      <c r="S52" s="235">
        <v>1</v>
      </c>
      <c r="T52" s="235">
        <v>1</v>
      </c>
      <c r="U52" s="235"/>
      <c r="V52" s="235"/>
      <c r="W52" s="235" t="s">
        <v>245</v>
      </c>
      <c r="X52" s="241"/>
      <c r="Y52" s="241"/>
      <c r="Z52" s="241"/>
      <c r="AA52" s="241"/>
    </row>
    <row r="53" spans="1:27" s="26" customFormat="1" ht="18.75">
      <c r="A53" s="62">
        <v>44</v>
      </c>
      <c r="B53" s="67" t="s">
        <v>163</v>
      </c>
      <c r="C53" s="81" t="s">
        <v>203</v>
      </c>
      <c r="D53" s="63" t="s">
        <v>119</v>
      </c>
      <c r="E53" s="114" t="s">
        <v>120</v>
      </c>
      <c r="F53" s="66">
        <v>18.0906094045</v>
      </c>
      <c r="G53" s="66">
        <v>18.0906094045</v>
      </c>
      <c r="H53" s="66">
        <v>0</v>
      </c>
      <c r="I53" s="23">
        <v>1</v>
      </c>
      <c r="J53" s="239">
        <v>19.265</v>
      </c>
      <c r="K53" s="115">
        <v>0</v>
      </c>
      <c r="L53" s="115">
        <v>0</v>
      </c>
      <c r="M53" s="115">
        <v>0</v>
      </c>
      <c r="N53" s="23">
        <v>3</v>
      </c>
      <c r="O53" s="240">
        <v>19.265</v>
      </c>
      <c r="P53" s="65">
        <v>100</v>
      </c>
      <c r="Q53" s="23">
        <v>1</v>
      </c>
      <c r="R53" s="23">
        <v>2</v>
      </c>
      <c r="S53" s="235">
        <v>1</v>
      </c>
      <c r="T53" s="235">
        <v>1</v>
      </c>
      <c r="U53" s="235"/>
      <c r="V53" s="235">
        <v>1</v>
      </c>
      <c r="W53" s="235" t="s">
        <v>245</v>
      </c>
      <c r="X53" s="241"/>
      <c r="Y53" s="241"/>
      <c r="Z53" s="241"/>
      <c r="AA53" s="241"/>
    </row>
    <row r="54" spans="1:27" s="26" customFormat="1" ht="18.75">
      <c r="A54" s="62">
        <v>45</v>
      </c>
      <c r="B54" s="67" t="s">
        <v>164</v>
      </c>
      <c r="C54" s="81" t="s">
        <v>204</v>
      </c>
      <c r="D54" s="63" t="s">
        <v>119</v>
      </c>
      <c r="E54" s="114" t="s">
        <v>120</v>
      </c>
      <c r="F54" s="66">
        <v>5.32593290528</v>
      </c>
      <c r="G54" s="66">
        <v>5.32593290528</v>
      </c>
      <c r="H54" s="66">
        <v>0</v>
      </c>
      <c r="I54" s="23">
        <v>1</v>
      </c>
      <c r="J54" s="115">
        <v>5.35</v>
      </c>
      <c r="K54" s="115">
        <v>0</v>
      </c>
      <c r="L54" s="115">
        <v>0</v>
      </c>
      <c r="M54" s="115">
        <v>0</v>
      </c>
      <c r="N54" s="23">
        <v>3</v>
      </c>
      <c r="O54" s="116">
        <v>5.35</v>
      </c>
      <c r="P54" s="65">
        <v>100</v>
      </c>
      <c r="Q54" s="23">
        <v>1</v>
      </c>
      <c r="R54" s="23">
        <v>2</v>
      </c>
      <c r="S54" s="235">
        <v>1</v>
      </c>
      <c r="T54" s="235">
        <v>1</v>
      </c>
      <c r="U54" s="235"/>
      <c r="V54" s="235">
        <v>1</v>
      </c>
      <c r="W54" s="235" t="s">
        <v>256</v>
      </c>
      <c r="X54" s="241"/>
      <c r="Y54" s="241"/>
      <c r="Z54" s="241"/>
      <c r="AA54" s="241"/>
    </row>
    <row r="55" spans="1:27" s="26" customFormat="1" ht="18.75">
      <c r="A55" s="62">
        <v>46</v>
      </c>
      <c r="B55" s="67" t="s">
        <v>165</v>
      </c>
      <c r="C55" s="81" t="s">
        <v>205</v>
      </c>
      <c r="D55" s="63" t="s">
        <v>119</v>
      </c>
      <c r="E55" s="114" t="s">
        <v>120</v>
      </c>
      <c r="F55" s="66">
        <v>18.231234408</v>
      </c>
      <c r="G55" s="66">
        <v>18.231234408</v>
      </c>
      <c r="H55" s="66">
        <v>0</v>
      </c>
      <c r="I55" s="23">
        <v>1</v>
      </c>
      <c r="J55" s="115">
        <v>19.13</v>
      </c>
      <c r="K55" s="115">
        <v>0</v>
      </c>
      <c r="L55" s="115">
        <v>0</v>
      </c>
      <c r="M55" s="115">
        <v>0</v>
      </c>
      <c r="N55" s="23">
        <v>4</v>
      </c>
      <c r="O55" s="116">
        <v>19.13</v>
      </c>
      <c r="P55" s="65">
        <v>100</v>
      </c>
      <c r="Q55" s="23">
        <v>2</v>
      </c>
      <c r="R55" s="23">
        <v>2</v>
      </c>
      <c r="S55" s="235">
        <v>1</v>
      </c>
      <c r="T55" s="235">
        <v>1</v>
      </c>
      <c r="U55" s="235"/>
      <c r="V55" s="235">
        <v>1</v>
      </c>
      <c r="W55" s="235" t="s">
        <v>247</v>
      </c>
      <c r="X55" s="241"/>
      <c r="Y55" s="241"/>
      <c r="Z55" s="241"/>
      <c r="AA55" s="241"/>
    </row>
    <row r="56" spans="1:27" s="26" customFormat="1" ht="18.75">
      <c r="A56" s="62">
        <v>47</v>
      </c>
      <c r="B56" s="67" t="s">
        <v>166</v>
      </c>
      <c r="C56" s="81" t="s">
        <v>206</v>
      </c>
      <c r="D56" s="63" t="s">
        <v>119</v>
      </c>
      <c r="E56" s="114" t="s">
        <v>120</v>
      </c>
      <c r="F56" s="66">
        <v>7.10530642619</v>
      </c>
      <c r="G56" s="66">
        <v>7.10530642619</v>
      </c>
      <c r="H56" s="66">
        <v>0</v>
      </c>
      <c r="I56" s="23">
        <v>1</v>
      </c>
      <c r="J56" s="115">
        <v>7.10530642619</v>
      </c>
      <c r="K56" s="115">
        <v>0</v>
      </c>
      <c r="L56" s="115">
        <v>0</v>
      </c>
      <c r="M56" s="115">
        <v>0</v>
      </c>
      <c r="N56" s="23">
        <v>4</v>
      </c>
      <c r="O56" s="116">
        <v>7.10530642619</v>
      </c>
      <c r="P56" s="65">
        <v>100</v>
      </c>
      <c r="Q56" s="23">
        <v>1</v>
      </c>
      <c r="R56" s="23">
        <v>2</v>
      </c>
      <c r="S56" s="235">
        <v>1</v>
      </c>
      <c r="T56" s="235">
        <v>1</v>
      </c>
      <c r="U56" s="235"/>
      <c r="V56" s="235">
        <v>1</v>
      </c>
      <c r="W56" s="235" t="s">
        <v>251</v>
      </c>
      <c r="X56" s="241"/>
      <c r="Y56" s="241"/>
      <c r="Z56" s="241"/>
      <c r="AA56" s="241"/>
    </row>
    <row r="57" spans="1:27" s="26" customFormat="1" ht="18.75">
      <c r="A57" s="62">
        <v>48</v>
      </c>
      <c r="B57" s="67" t="s">
        <v>167</v>
      </c>
      <c r="C57" s="81" t="s">
        <v>207</v>
      </c>
      <c r="D57" s="63" t="s">
        <v>119</v>
      </c>
      <c r="E57" s="114" t="s">
        <v>120</v>
      </c>
      <c r="F57" s="66">
        <v>25.201540943</v>
      </c>
      <c r="G57" s="66">
        <v>25.201540943</v>
      </c>
      <c r="H57" s="66">
        <v>0</v>
      </c>
      <c r="I57" s="23">
        <v>1</v>
      </c>
      <c r="J57" s="115">
        <v>30.24</v>
      </c>
      <c r="K57" s="115">
        <v>0</v>
      </c>
      <c r="L57" s="115">
        <v>0</v>
      </c>
      <c r="M57" s="115">
        <v>0</v>
      </c>
      <c r="N57" s="23">
        <v>4</v>
      </c>
      <c r="O57" s="116">
        <v>30.24</v>
      </c>
      <c r="P57" s="65">
        <v>100</v>
      </c>
      <c r="Q57" s="23">
        <v>2</v>
      </c>
      <c r="R57" s="23">
        <v>2</v>
      </c>
      <c r="S57" s="235">
        <v>1</v>
      </c>
      <c r="T57" s="235">
        <v>1</v>
      </c>
      <c r="U57" s="235"/>
      <c r="V57" s="235">
        <v>1</v>
      </c>
      <c r="W57" s="235" t="s">
        <v>251</v>
      </c>
      <c r="X57" s="241"/>
      <c r="Y57" s="241"/>
      <c r="Z57" s="241"/>
      <c r="AA57" s="241"/>
    </row>
    <row r="58" spans="1:27" s="26" customFormat="1" ht="18.75">
      <c r="A58" s="62">
        <v>49</v>
      </c>
      <c r="B58" s="67" t="s">
        <v>168</v>
      </c>
      <c r="C58" s="81" t="s">
        <v>208</v>
      </c>
      <c r="D58" s="63" t="s">
        <v>119</v>
      </c>
      <c r="E58" s="114" t="s">
        <v>120</v>
      </c>
      <c r="F58" s="66">
        <v>20.0477954385</v>
      </c>
      <c r="G58" s="66">
        <v>20.0477954385</v>
      </c>
      <c r="H58" s="66">
        <v>0</v>
      </c>
      <c r="I58" s="23">
        <v>1</v>
      </c>
      <c r="J58" s="115">
        <v>57.01</v>
      </c>
      <c r="K58" s="115">
        <v>0</v>
      </c>
      <c r="L58" s="115">
        <v>0</v>
      </c>
      <c r="M58" s="115">
        <v>0</v>
      </c>
      <c r="N58" s="23">
        <v>5</v>
      </c>
      <c r="O58" s="116">
        <v>57.01</v>
      </c>
      <c r="P58" s="65">
        <v>100</v>
      </c>
      <c r="Q58" s="23">
        <v>1</v>
      </c>
      <c r="R58" s="23">
        <v>2</v>
      </c>
      <c r="S58" s="235">
        <v>1</v>
      </c>
      <c r="T58" s="235">
        <v>1</v>
      </c>
      <c r="U58" s="235"/>
      <c r="V58" s="235">
        <v>1</v>
      </c>
      <c r="W58" s="235" t="s">
        <v>252</v>
      </c>
      <c r="X58" s="241"/>
      <c r="Y58" s="241"/>
      <c r="Z58" s="241"/>
      <c r="AA58" s="241"/>
    </row>
    <row r="59" spans="1:27" s="26" customFormat="1" ht="18.75">
      <c r="A59" s="62">
        <v>50</v>
      </c>
      <c r="B59" s="67" t="s">
        <v>169</v>
      </c>
      <c r="C59" s="81" t="s">
        <v>209</v>
      </c>
      <c r="D59" s="63" t="s">
        <v>119</v>
      </c>
      <c r="E59" s="114" t="s">
        <v>120</v>
      </c>
      <c r="F59" s="66">
        <v>36.4068442602</v>
      </c>
      <c r="G59" s="66">
        <v>36.4068442602</v>
      </c>
      <c r="H59" s="66">
        <v>0</v>
      </c>
      <c r="I59" s="23">
        <v>2</v>
      </c>
      <c r="J59" s="115">
        <v>36.4068442602</v>
      </c>
      <c r="K59" s="115">
        <v>0</v>
      </c>
      <c r="L59" s="115">
        <v>0</v>
      </c>
      <c r="M59" s="115">
        <v>0</v>
      </c>
      <c r="N59" s="23">
        <v>5</v>
      </c>
      <c r="O59" s="116">
        <v>36.4068442602</v>
      </c>
      <c r="P59" s="65">
        <v>100</v>
      </c>
      <c r="Q59" s="23">
        <v>1</v>
      </c>
      <c r="R59" s="23">
        <v>2</v>
      </c>
      <c r="S59" s="235">
        <v>1</v>
      </c>
      <c r="T59" s="235">
        <v>1</v>
      </c>
      <c r="U59" s="235"/>
      <c r="V59" s="235">
        <v>1</v>
      </c>
      <c r="W59" s="235" t="s">
        <v>245</v>
      </c>
      <c r="X59" s="241"/>
      <c r="Y59" s="241"/>
      <c r="Z59" s="241"/>
      <c r="AA59" s="241"/>
    </row>
    <row r="60" spans="1:27" s="26" customFormat="1" ht="18.75">
      <c r="A60" s="62">
        <v>51</v>
      </c>
      <c r="B60" s="67" t="s">
        <v>170</v>
      </c>
      <c r="C60" s="81" t="s">
        <v>210</v>
      </c>
      <c r="D60" s="63" t="s">
        <v>119</v>
      </c>
      <c r="E60" s="114" t="s">
        <v>120</v>
      </c>
      <c r="F60" s="66">
        <v>38.7790298333</v>
      </c>
      <c r="G60" s="66">
        <v>38.7790298333</v>
      </c>
      <c r="H60" s="66">
        <v>0</v>
      </c>
      <c r="I60" s="23">
        <v>1</v>
      </c>
      <c r="J60" s="115">
        <v>38.7790298333</v>
      </c>
      <c r="K60" s="115">
        <v>0</v>
      </c>
      <c r="L60" s="115">
        <v>0</v>
      </c>
      <c r="M60" s="115">
        <v>0</v>
      </c>
      <c r="N60" s="23">
        <v>6</v>
      </c>
      <c r="O60" s="116">
        <v>38.7790298333</v>
      </c>
      <c r="P60" s="65">
        <v>100</v>
      </c>
      <c r="Q60" s="23">
        <v>1</v>
      </c>
      <c r="R60" s="23">
        <v>2</v>
      </c>
      <c r="S60" s="235">
        <v>1</v>
      </c>
      <c r="T60" s="235">
        <v>1</v>
      </c>
      <c r="U60" s="235"/>
      <c r="V60" s="235">
        <v>1</v>
      </c>
      <c r="W60" s="235" t="s">
        <v>258</v>
      </c>
      <c r="X60" s="241"/>
      <c r="Y60" s="241"/>
      <c r="Z60" s="241"/>
      <c r="AA60" s="241"/>
    </row>
    <row r="61" spans="1:27" s="26" customFormat="1" ht="18.75">
      <c r="A61" s="62">
        <v>52</v>
      </c>
      <c r="B61" s="67" t="s">
        <v>171</v>
      </c>
      <c r="C61" s="81" t="s">
        <v>211</v>
      </c>
      <c r="D61" s="63" t="s">
        <v>119</v>
      </c>
      <c r="E61" s="114" t="s">
        <v>120</v>
      </c>
      <c r="F61" s="66">
        <v>22.0634188717</v>
      </c>
      <c r="G61" s="66">
        <v>22.0634188717</v>
      </c>
      <c r="H61" s="66">
        <v>0</v>
      </c>
      <c r="I61" s="23">
        <v>1</v>
      </c>
      <c r="J61" s="115">
        <v>22.46</v>
      </c>
      <c r="K61" s="115">
        <v>0</v>
      </c>
      <c r="L61" s="115">
        <v>0</v>
      </c>
      <c r="M61" s="115">
        <v>0</v>
      </c>
      <c r="N61" s="23">
        <v>5</v>
      </c>
      <c r="O61" s="116">
        <v>22.46</v>
      </c>
      <c r="P61" s="65">
        <v>100</v>
      </c>
      <c r="Q61" s="23">
        <v>1</v>
      </c>
      <c r="R61" s="23">
        <v>2</v>
      </c>
      <c r="S61" s="235">
        <v>1</v>
      </c>
      <c r="T61" s="235">
        <v>1</v>
      </c>
      <c r="U61" s="235"/>
      <c r="V61" s="235">
        <v>1</v>
      </c>
      <c r="W61" s="235" t="s">
        <v>261</v>
      </c>
      <c r="X61" s="241"/>
      <c r="Y61" s="241"/>
      <c r="Z61" s="241"/>
      <c r="AA61" s="241"/>
    </row>
    <row r="62" spans="1:27" s="26" customFormat="1" ht="18.75">
      <c r="A62" s="62">
        <v>53</v>
      </c>
      <c r="B62" s="67" t="s">
        <v>172</v>
      </c>
      <c r="C62" s="81" t="s">
        <v>212</v>
      </c>
      <c r="D62" s="63" t="s">
        <v>119</v>
      </c>
      <c r="E62" s="114" t="s">
        <v>120</v>
      </c>
      <c r="F62" s="66">
        <v>20.7718575618</v>
      </c>
      <c r="G62" s="66">
        <v>20.7718575618</v>
      </c>
      <c r="H62" s="66">
        <v>0</v>
      </c>
      <c r="I62" s="23">
        <v>2</v>
      </c>
      <c r="J62" s="115">
        <v>20.7718575618</v>
      </c>
      <c r="K62" s="115">
        <v>0</v>
      </c>
      <c r="L62" s="115">
        <v>0</v>
      </c>
      <c r="M62" s="115">
        <v>0</v>
      </c>
      <c r="N62" s="23">
        <v>2</v>
      </c>
      <c r="O62" s="116">
        <v>20.7718575618</v>
      </c>
      <c r="P62" s="65">
        <v>100</v>
      </c>
      <c r="Q62" s="23">
        <v>2</v>
      </c>
      <c r="R62" s="23">
        <v>2</v>
      </c>
      <c r="S62" s="235">
        <v>1</v>
      </c>
      <c r="T62" s="235">
        <v>1</v>
      </c>
      <c r="U62" s="235"/>
      <c r="V62" s="235">
        <v>1</v>
      </c>
      <c r="W62" s="235" t="s">
        <v>260</v>
      </c>
      <c r="X62" s="241"/>
      <c r="Y62" s="241"/>
      <c r="Z62" s="241"/>
      <c r="AA62" s="241"/>
    </row>
    <row r="63" spans="1:27" s="26" customFormat="1" ht="18.75">
      <c r="A63" s="62">
        <v>54</v>
      </c>
      <c r="B63" s="67" t="s">
        <v>173</v>
      </c>
      <c r="C63" s="81" t="s">
        <v>213</v>
      </c>
      <c r="D63" s="63" t="s">
        <v>119</v>
      </c>
      <c r="E63" s="114" t="s">
        <v>120</v>
      </c>
      <c r="F63" s="66">
        <v>3.35468466958</v>
      </c>
      <c r="G63" s="66">
        <v>3.35468466958</v>
      </c>
      <c r="H63" s="66">
        <v>0</v>
      </c>
      <c r="I63" s="23">
        <v>1</v>
      </c>
      <c r="J63" s="115">
        <v>3.33</v>
      </c>
      <c r="K63" s="115">
        <v>0</v>
      </c>
      <c r="L63" s="115">
        <v>0</v>
      </c>
      <c r="M63" s="115">
        <v>0</v>
      </c>
      <c r="N63" s="23">
        <v>3</v>
      </c>
      <c r="O63" s="116">
        <v>3.33</v>
      </c>
      <c r="P63" s="65">
        <v>100</v>
      </c>
      <c r="Q63" s="23">
        <v>1</v>
      </c>
      <c r="R63" s="23">
        <v>2</v>
      </c>
      <c r="S63" s="235">
        <v>1</v>
      </c>
      <c r="T63" s="235">
        <v>1</v>
      </c>
      <c r="U63" s="235"/>
      <c r="V63" s="235">
        <v>1</v>
      </c>
      <c r="W63" s="235" t="s">
        <v>245</v>
      </c>
      <c r="X63" s="241"/>
      <c r="Y63" s="241"/>
      <c r="Z63" s="241"/>
      <c r="AA63" s="241"/>
    </row>
    <row r="64" spans="1:27" s="26" customFormat="1" ht="18.75">
      <c r="A64" s="62">
        <v>55</v>
      </c>
      <c r="B64" s="67" t="s">
        <v>174</v>
      </c>
      <c r="C64" s="81" t="s">
        <v>214</v>
      </c>
      <c r="D64" s="63" t="s">
        <v>119</v>
      </c>
      <c r="E64" s="114" t="s">
        <v>120</v>
      </c>
      <c r="F64" s="66">
        <v>22.5931442425</v>
      </c>
      <c r="G64" s="66">
        <v>22.5931442425</v>
      </c>
      <c r="H64" s="66">
        <v>0</v>
      </c>
      <c r="I64" s="23">
        <v>1</v>
      </c>
      <c r="J64" s="115">
        <v>15.63</v>
      </c>
      <c r="K64" s="115">
        <v>0</v>
      </c>
      <c r="L64" s="115">
        <v>0</v>
      </c>
      <c r="M64" s="115">
        <v>0</v>
      </c>
      <c r="N64" s="23">
        <v>1</v>
      </c>
      <c r="O64" s="116">
        <v>15.63</v>
      </c>
      <c r="P64" s="65">
        <v>100</v>
      </c>
      <c r="Q64" s="23">
        <v>1</v>
      </c>
      <c r="R64" s="23">
        <v>2</v>
      </c>
      <c r="S64" s="235">
        <v>1</v>
      </c>
      <c r="T64" s="235">
        <v>1</v>
      </c>
      <c r="U64" s="235"/>
      <c r="V64" s="235">
        <v>1</v>
      </c>
      <c r="W64" s="235" t="s">
        <v>245</v>
      </c>
      <c r="X64" s="241"/>
      <c r="Y64" s="241"/>
      <c r="Z64" s="241"/>
      <c r="AA64" s="241"/>
    </row>
    <row r="65" spans="1:27" s="26" customFormat="1" ht="18.75">
      <c r="A65" s="62">
        <v>56</v>
      </c>
      <c r="B65" s="67" t="s">
        <v>175</v>
      </c>
      <c r="C65" s="81" t="s">
        <v>215</v>
      </c>
      <c r="D65" s="63" t="s">
        <v>119</v>
      </c>
      <c r="E65" s="114" t="s">
        <v>120</v>
      </c>
      <c r="F65" s="66">
        <v>19.1987664872</v>
      </c>
      <c r="G65" s="66">
        <v>19.1987664872</v>
      </c>
      <c r="H65" s="66">
        <v>0</v>
      </c>
      <c r="I65" s="23">
        <v>1</v>
      </c>
      <c r="J65" s="115">
        <v>19.72</v>
      </c>
      <c r="K65" s="115">
        <v>0</v>
      </c>
      <c r="L65" s="115">
        <v>0</v>
      </c>
      <c r="M65" s="115">
        <v>0</v>
      </c>
      <c r="N65" s="23">
        <v>5</v>
      </c>
      <c r="O65" s="116">
        <v>19.72</v>
      </c>
      <c r="P65" s="65">
        <v>100</v>
      </c>
      <c r="Q65" s="23">
        <v>1</v>
      </c>
      <c r="R65" s="23">
        <v>2</v>
      </c>
      <c r="S65" s="235">
        <v>1</v>
      </c>
      <c r="T65" s="235">
        <v>1</v>
      </c>
      <c r="U65" s="235"/>
      <c r="V65" s="235">
        <v>1</v>
      </c>
      <c r="W65" s="235" t="s">
        <v>245</v>
      </c>
      <c r="X65" s="241"/>
      <c r="Y65" s="241"/>
      <c r="Z65" s="241"/>
      <c r="AA65" s="241"/>
    </row>
    <row r="66" spans="1:27" s="26" customFormat="1" ht="18.75">
      <c r="A66" s="62">
        <v>57</v>
      </c>
      <c r="B66" s="67" t="s">
        <v>176</v>
      </c>
      <c r="C66" s="81" t="s">
        <v>216</v>
      </c>
      <c r="D66" s="63" t="s">
        <v>119</v>
      </c>
      <c r="E66" s="114" t="s">
        <v>120</v>
      </c>
      <c r="F66" s="66">
        <v>10.2075089091</v>
      </c>
      <c r="G66" s="66">
        <v>10.2075089091</v>
      </c>
      <c r="H66" s="66">
        <v>0</v>
      </c>
      <c r="I66" s="23">
        <v>1</v>
      </c>
      <c r="J66" s="115">
        <v>10.43</v>
      </c>
      <c r="K66" s="115">
        <v>0</v>
      </c>
      <c r="L66" s="115">
        <v>0</v>
      </c>
      <c r="M66" s="115">
        <v>0</v>
      </c>
      <c r="N66" s="23">
        <v>2</v>
      </c>
      <c r="O66" s="116">
        <v>10.43</v>
      </c>
      <c r="P66" s="65">
        <v>100</v>
      </c>
      <c r="Q66" s="23">
        <v>1</v>
      </c>
      <c r="R66" s="23">
        <v>2</v>
      </c>
      <c r="S66" s="235">
        <v>1</v>
      </c>
      <c r="T66" s="235">
        <v>1</v>
      </c>
      <c r="U66" s="235"/>
      <c r="V66" s="235">
        <v>1</v>
      </c>
      <c r="W66" s="235" t="s">
        <v>245</v>
      </c>
      <c r="X66" s="241"/>
      <c r="Y66" s="241"/>
      <c r="Z66" s="241"/>
      <c r="AA66" s="241"/>
    </row>
    <row r="67" spans="1:27" s="26" customFormat="1" ht="18.75">
      <c r="A67" s="62">
        <v>58</v>
      </c>
      <c r="B67" s="67" t="s">
        <v>177</v>
      </c>
      <c r="C67" s="81" t="s">
        <v>217</v>
      </c>
      <c r="D67" s="63" t="s">
        <v>119</v>
      </c>
      <c r="E67" s="114" t="s">
        <v>120</v>
      </c>
      <c r="F67" s="66">
        <v>12.5353237824</v>
      </c>
      <c r="G67" s="66">
        <v>12.5353237824</v>
      </c>
      <c r="H67" s="66">
        <v>0</v>
      </c>
      <c r="I67" s="23">
        <v>1</v>
      </c>
      <c r="J67" s="115">
        <v>18.37</v>
      </c>
      <c r="K67" s="115">
        <v>0</v>
      </c>
      <c r="L67" s="115">
        <v>0</v>
      </c>
      <c r="M67" s="115">
        <v>0</v>
      </c>
      <c r="N67" s="23">
        <v>2</v>
      </c>
      <c r="O67" s="116">
        <v>18.37</v>
      </c>
      <c r="P67" s="65">
        <v>100</v>
      </c>
      <c r="Q67" s="23">
        <v>1</v>
      </c>
      <c r="R67" s="23">
        <v>2</v>
      </c>
      <c r="S67" s="235">
        <v>1</v>
      </c>
      <c r="T67" s="235">
        <v>1</v>
      </c>
      <c r="U67" s="235"/>
      <c r="V67" s="235">
        <v>1</v>
      </c>
      <c r="W67" s="235" t="s">
        <v>245</v>
      </c>
      <c r="X67" s="241"/>
      <c r="Y67" s="241"/>
      <c r="Z67" s="241"/>
      <c r="AA67" s="241"/>
    </row>
    <row r="68" spans="1:27" s="26" customFormat="1" ht="18.75">
      <c r="A68" s="62">
        <v>59</v>
      </c>
      <c r="B68" s="67" t="s">
        <v>178</v>
      </c>
      <c r="C68" s="81" t="s">
        <v>218</v>
      </c>
      <c r="D68" s="63" t="s">
        <v>119</v>
      </c>
      <c r="E68" s="114" t="s">
        <v>120</v>
      </c>
      <c r="F68" s="66">
        <v>2.12874828671</v>
      </c>
      <c r="G68" s="66">
        <v>2.12874828671</v>
      </c>
      <c r="H68" s="66">
        <v>0</v>
      </c>
      <c r="I68" s="23">
        <v>1</v>
      </c>
      <c r="J68" s="115">
        <v>3.21</v>
      </c>
      <c r="K68" s="115">
        <v>0</v>
      </c>
      <c r="L68" s="115">
        <v>0</v>
      </c>
      <c r="M68" s="115">
        <v>0</v>
      </c>
      <c r="N68" s="23">
        <v>4</v>
      </c>
      <c r="O68" s="116">
        <v>3.21</v>
      </c>
      <c r="P68" s="65">
        <v>100</v>
      </c>
      <c r="Q68" s="23">
        <v>1</v>
      </c>
      <c r="R68" s="23">
        <v>2</v>
      </c>
      <c r="S68" s="235">
        <v>1</v>
      </c>
      <c r="T68" s="235">
        <v>1</v>
      </c>
      <c r="U68" s="235"/>
      <c r="V68" s="235">
        <v>1</v>
      </c>
      <c r="W68" s="235" t="s">
        <v>245</v>
      </c>
      <c r="X68" s="241"/>
      <c r="Y68" s="241"/>
      <c r="Z68" s="241"/>
      <c r="AA68" s="241"/>
    </row>
    <row r="69" spans="1:27" s="26" customFormat="1" ht="18.75">
      <c r="A69" s="62">
        <v>60</v>
      </c>
      <c r="B69" s="67" t="s">
        <v>179</v>
      </c>
      <c r="C69" s="81" t="s">
        <v>219</v>
      </c>
      <c r="D69" s="63" t="s">
        <v>119</v>
      </c>
      <c r="E69" s="114" t="s">
        <v>120</v>
      </c>
      <c r="F69" s="66">
        <v>25.3193983299</v>
      </c>
      <c r="G69" s="66">
        <v>25.3193983299</v>
      </c>
      <c r="H69" s="66">
        <v>0</v>
      </c>
      <c r="I69" s="23">
        <v>1</v>
      </c>
      <c r="J69" s="115">
        <v>25.3193983299</v>
      </c>
      <c r="K69" s="115">
        <v>0</v>
      </c>
      <c r="L69" s="115">
        <v>0</v>
      </c>
      <c r="M69" s="115">
        <v>0</v>
      </c>
      <c r="N69" s="23">
        <v>5</v>
      </c>
      <c r="O69" s="116">
        <v>25.3193983299</v>
      </c>
      <c r="P69" s="65">
        <v>100</v>
      </c>
      <c r="Q69" s="23">
        <v>1</v>
      </c>
      <c r="R69" s="23">
        <v>2</v>
      </c>
      <c r="S69" s="235">
        <v>1</v>
      </c>
      <c r="T69" s="235">
        <v>1</v>
      </c>
      <c r="U69" s="235"/>
      <c r="V69" s="235">
        <v>1</v>
      </c>
      <c r="W69" s="235" t="s">
        <v>258</v>
      </c>
      <c r="X69" s="241"/>
      <c r="Y69" s="241"/>
      <c r="Z69" s="241"/>
      <c r="AA69" s="241"/>
    </row>
    <row r="70" spans="1:27" s="26" customFormat="1" ht="18.75">
      <c r="A70" s="62">
        <v>61</v>
      </c>
      <c r="B70" s="67" t="s">
        <v>180</v>
      </c>
      <c r="C70" s="81" t="s">
        <v>220</v>
      </c>
      <c r="D70" s="63" t="s">
        <v>119</v>
      </c>
      <c r="E70" s="114" t="s">
        <v>120</v>
      </c>
      <c r="F70" s="66">
        <v>16.1247025184</v>
      </c>
      <c r="G70" s="66">
        <v>16.1247025184</v>
      </c>
      <c r="H70" s="66">
        <v>0</v>
      </c>
      <c r="I70" s="23">
        <v>1</v>
      </c>
      <c r="J70" s="115">
        <v>16.1247025184</v>
      </c>
      <c r="K70" s="115">
        <v>0</v>
      </c>
      <c r="L70" s="115">
        <v>0</v>
      </c>
      <c r="M70" s="115">
        <v>0</v>
      </c>
      <c r="N70" s="23">
        <v>5</v>
      </c>
      <c r="O70" s="116">
        <v>16.1247025184</v>
      </c>
      <c r="P70" s="65">
        <v>100</v>
      </c>
      <c r="Q70" s="23">
        <v>1</v>
      </c>
      <c r="R70" s="23">
        <v>2</v>
      </c>
      <c r="S70" s="235">
        <v>1</v>
      </c>
      <c r="T70" s="235">
        <v>1</v>
      </c>
      <c r="U70" s="235"/>
      <c r="V70" s="235">
        <v>1</v>
      </c>
      <c r="W70" s="235" t="s">
        <v>259</v>
      </c>
      <c r="X70" s="241"/>
      <c r="Y70" s="241"/>
      <c r="Z70" s="241"/>
      <c r="AA70" s="241"/>
    </row>
  </sheetData>
  <sheetProtection/>
  <mergeCells count="28"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M7:M8"/>
    <mergeCell ref="S7:S8"/>
    <mergeCell ref="J6:M6"/>
    <mergeCell ref="N6:N8"/>
    <mergeCell ref="O6:O8"/>
    <mergeCell ref="P6:P8"/>
    <mergeCell ref="Q6:Q8"/>
    <mergeCell ref="R6:R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</mergeCells>
  <dataValidations count="4">
    <dataValidation type="whole" allowBlank="1" showInputMessage="1" showErrorMessage="1" error="กรอกเฉพาะ 0 1 2 3" sqref="R6:R8 R10:R65536">
      <formula1>0</formula1>
      <formula2>3</formula2>
    </dataValidation>
    <dataValidation type="whole" allowBlank="1" showInputMessage="1" showErrorMessage="1" error="กรอกเฉพาะ 0 1 2" sqref="Q6:Q8 Q10:Q65536">
      <formula1>0</formula1>
      <formula2>2</formula2>
    </dataValidation>
    <dataValidation type="whole" allowBlank="1" showInputMessage="1" showErrorMessage="1" error="กรอกเฉพาะจำนวนเต็ม" sqref="N6:N8 N71:N65536">
      <formula1>0</formula1>
      <formula2>100</formula2>
    </dataValidation>
    <dataValidation type="whole" allowBlank="1" showInputMessage="1" showErrorMessage="1" error="กรอกเฉพาะ 0 1 2 3 9" sqref="I5:I8 I71:I65536">
      <formula1>0</formula1>
      <formula2>9</formula2>
    </dataValidation>
  </dataValidations>
  <printOptions/>
  <pageMargins left="0.7" right="0.7" top="0.75" bottom="0.75" header="0.3" footer="0.3"/>
  <pageSetup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M23" sqref="M23"/>
    </sheetView>
  </sheetViews>
  <sheetFormatPr defaultColWidth="8.8515625" defaultRowHeight="15"/>
  <cols>
    <col min="1" max="1" width="6.8515625" style="11" bestFit="1" customWidth="1"/>
    <col min="2" max="2" width="8.00390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71093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11.00390625" style="8" customWidth="1"/>
    <col min="13" max="13" width="6.7109375" style="8" customWidth="1"/>
    <col min="14" max="14" width="6.421875" style="8" customWidth="1"/>
    <col min="15" max="15" width="6.28125" style="13" customWidth="1"/>
    <col min="16" max="16" width="7.421875" style="11" customWidth="1"/>
    <col min="17" max="17" width="6.8515625" style="11" customWidth="1"/>
    <col min="18" max="18" width="8.421875" style="11" customWidth="1"/>
    <col min="19" max="19" width="9.421875" style="11" customWidth="1"/>
    <col min="20" max="20" width="5.00390625" style="11" customWidth="1"/>
    <col min="21" max="21" width="6.7109375" style="11" bestFit="1" customWidth="1"/>
    <col min="22" max="22" width="5.28125" style="11" bestFit="1" customWidth="1"/>
    <col min="23" max="23" width="4.140625" style="11" bestFit="1" customWidth="1"/>
    <col min="24" max="24" width="5.00390625" style="11" bestFit="1" customWidth="1"/>
    <col min="25" max="25" width="5.7109375" style="11" bestFit="1" customWidth="1"/>
    <col min="26" max="45" width="4.140625" style="11" bestFit="1" customWidth="1"/>
    <col min="46" max="46" width="5.28125" style="11" customWidth="1"/>
    <col min="47" max="47" width="4.7109375" style="11" customWidth="1"/>
    <col min="48" max="48" width="27.7109375" style="11" customWidth="1"/>
    <col min="49" max="16384" width="8.8515625" style="11" customWidth="1"/>
  </cols>
  <sheetData>
    <row r="1" spans="1:48" ht="21.75">
      <c r="A1" s="49" t="str">
        <f aca="true" t="shared" si="0" ref="A1:A14">IF(J1=1,IF(K1&gt;0,IF(L1&gt;0,IF(N1&gt;0,11,11),IF(N1&gt;0,11,"")),IF(L1&gt;0,IF(N1&gt;0,11,""),IF(N1=0,22,""))),IF(L1&gt;0,IF(N1&gt;0,IF(P1&gt;0,66,""),IF(P1&gt;0,66,"")),IF(P1&gt;0,66,"")))&amp;" "&amp;IF(J1=1,IF(K1=0,IF(L1&gt;0,IF(N1&gt;0,IF(P1&gt;0,66,""),IF(P1&gt;0,66,"")),IF(P1&gt;0,66,"")),""),IF(P1&gt;0,66,""))&amp;" "&amp;IF(J1=1,IF(K1&gt;0,IF(P1&gt;0,IF(O1&lt;=7,IF(Q1=100,"","33"),IF(O1&lt;=25,IF(Q1&gt;0,IF(Q1&lt;100,"",33),IF(Q1=0,"","33")))),IF(O1&gt;25,"",33)),""),IF(J1&gt;1,IF(P1&gt;0,"55",""),IF(J1=0,IF(P1&gt;0,"55","00"))))&amp;" "&amp;IF(P1&gt;0,IF(R1&gt;0,IF(S1&gt;0,"",88),77),"")</f>
        <v>   </v>
      </c>
      <c r="B1" s="62">
        <v>13</v>
      </c>
      <c r="C1" s="67" t="s">
        <v>132</v>
      </c>
      <c r="D1" s="81" t="s">
        <v>44</v>
      </c>
      <c r="E1" s="63" t="s">
        <v>119</v>
      </c>
      <c r="F1" s="114" t="s">
        <v>120</v>
      </c>
      <c r="G1" s="66">
        <v>12.3170897027</v>
      </c>
      <c r="H1" s="66">
        <v>12.3170897027</v>
      </c>
      <c r="I1" s="66">
        <v>0</v>
      </c>
      <c r="J1" s="23">
        <v>1</v>
      </c>
      <c r="K1" s="115">
        <v>40.48</v>
      </c>
      <c r="L1" s="115">
        <v>0</v>
      </c>
      <c r="M1" s="115">
        <v>0</v>
      </c>
      <c r="N1" s="115">
        <v>0</v>
      </c>
      <c r="O1" s="23">
        <v>4</v>
      </c>
      <c r="P1" s="116">
        <v>40.48</v>
      </c>
      <c r="Q1" s="65">
        <v>100</v>
      </c>
      <c r="R1" s="23">
        <v>1</v>
      </c>
      <c r="S1" s="23">
        <v>2</v>
      </c>
      <c r="T1" s="64">
        <v>0</v>
      </c>
      <c r="U1" s="64">
        <v>0</v>
      </c>
      <c r="V1" s="64">
        <v>40.48</v>
      </c>
      <c r="W1" s="64">
        <v>0</v>
      </c>
      <c r="X1" s="64">
        <v>0</v>
      </c>
      <c r="Y1" s="64">
        <v>0</v>
      </c>
      <c r="Z1" s="64">
        <v>0</v>
      </c>
      <c r="AA1" s="64">
        <v>0</v>
      </c>
      <c r="AB1" s="64">
        <v>0</v>
      </c>
      <c r="AC1" s="64">
        <v>0</v>
      </c>
      <c r="AD1" s="64">
        <v>0</v>
      </c>
      <c r="AE1" s="64">
        <v>0</v>
      </c>
      <c r="AF1" s="64">
        <v>0</v>
      </c>
      <c r="AG1" s="64">
        <v>0</v>
      </c>
      <c r="AH1" s="64">
        <v>0</v>
      </c>
      <c r="AI1" s="64">
        <v>0</v>
      </c>
      <c r="AJ1" s="64">
        <v>0</v>
      </c>
      <c r="AK1" s="64">
        <v>0</v>
      </c>
      <c r="AL1" s="64">
        <v>0</v>
      </c>
      <c r="AM1" s="64">
        <v>0</v>
      </c>
      <c r="AN1" s="64">
        <v>0</v>
      </c>
      <c r="AO1" s="64">
        <v>0</v>
      </c>
      <c r="AP1" s="64">
        <v>0</v>
      </c>
      <c r="AQ1" s="64">
        <v>0</v>
      </c>
      <c r="AR1" s="64">
        <v>0</v>
      </c>
      <c r="AS1" s="64">
        <v>0</v>
      </c>
      <c r="AT1" s="64">
        <v>0</v>
      </c>
      <c r="AU1" s="64">
        <v>0</v>
      </c>
      <c r="AV1" s="14"/>
    </row>
    <row r="2" spans="1:48" ht="21.75">
      <c r="A2" s="49" t="str">
        <f t="shared" si="0"/>
        <v>   </v>
      </c>
      <c r="B2" s="62">
        <v>24</v>
      </c>
      <c r="C2" s="67" t="s">
        <v>143</v>
      </c>
      <c r="D2" s="81" t="s">
        <v>183</v>
      </c>
      <c r="E2" s="63" t="s">
        <v>119</v>
      </c>
      <c r="F2" s="114" t="s">
        <v>120</v>
      </c>
      <c r="G2" s="66">
        <v>4.77627242541</v>
      </c>
      <c r="H2" s="66">
        <v>4.77627242541</v>
      </c>
      <c r="I2" s="66">
        <v>0</v>
      </c>
      <c r="J2" s="23">
        <v>1</v>
      </c>
      <c r="K2" s="115">
        <v>4.77627242541</v>
      </c>
      <c r="L2" s="115">
        <v>0</v>
      </c>
      <c r="M2" s="115">
        <v>0</v>
      </c>
      <c r="N2" s="115">
        <v>0</v>
      </c>
      <c r="O2" s="23">
        <v>2</v>
      </c>
      <c r="P2" s="116">
        <v>4.77627242541</v>
      </c>
      <c r="Q2" s="65">
        <v>100</v>
      </c>
      <c r="R2" s="23">
        <v>1</v>
      </c>
      <c r="S2" s="23">
        <v>2</v>
      </c>
      <c r="T2" s="64">
        <v>0</v>
      </c>
      <c r="U2" s="64">
        <v>0</v>
      </c>
      <c r="V2" s="64">
        <v>0</v>
      </c>
      <c r="W2" s="64">
        <v>0</v>
      </c>
      <c r="X2" s="64">
        <v>0</v>
      </c>
      <c r="Y2" s="64">
        <v>4.77627242541</v>
      </c>
      <c r="Z2" s="64">
        <v>0</v>
      </c>
      <c r="AA2" s="64">
        <v>0</v>
      </c>
      <c r="AB2" s="64">
        <v>0</v>
      </c>
      <c r="AC2" s="64">
        <v>0</v>
      </c>
      <c r="AD2" s="64">
        <v>0</v>
      </c>
      <c r="AE2" s="64">
        <v>0</v>
      </c>
      <c r="AF2" s="64">
        <v>0</v>
      </c>
      <c r="AG2" s="64">
        <v>0</v>
      </c>
      <c r="AH2" s="64">
        <v>0</v>
      </c>
      <c r="AI2" s="64">
        <v>0</v>
      </c>
      <c r="AJ2" s="64">
        <v>0</v>
      </c>
      <c r="AK2" s="64">
        <v>0</v>
      </c>
      <c r="AL2" s="64">
        <v>0</v>
      </c>
      <c r="AM2" s="64">
        <v>0</v>
      </c>
      <c r="AN2" s="64">
        <v>0</v>
      </c>
      <c r="AO2" s="64">
        <v>0</v>
      </c>
      <c r="AP2" s="64">
        <v>0</v>
      </c>
      <c r="AQ2" s="64">
        <v>0</v>
      </c>
      <c r="AR2" s="64">
        <v>0</v>
      </c>
      <c r="AS2" s="64">
        <v>0</v>
      </c>
      <c r="AT2" s="64">
        <v>0</v>
      </c>
      <c r="AU2" s="64">
        <v>0</v>
      </c>
      <c r="AV2" s="14"/>
    </row>
    <row r="3" spans="1:48" ht="21.75">
      <c r="A3" s="49" t="str">
        <f t="shared" si="0"/>
        <v>  33 </v>
      </c>
      <c r="B3" s="62">
        <v>25</v>
      </c>
      <c r="C3" s="67" t="s">
        <v>144</v>
      </c>
      <c r="D3" s="81" t="s">
        <v>184</v>
      </c>
      <c r="E3" s="63" t="s">
        <v>119</v>
      </c>
      <c r="F3" s="114" t="s">
        <v>120</v>
      </c>
      <c r="G3" s="127">
        <v>2.66</v>
      </c>
      <c r="H3" s="127">
        <v>2.66</v>
      </c>
      <c r="I3" s="66">
        <v>0</v>
      </c>
      <c r="J3" s="23">
        <v>1</v>
      </c>
      <c r="K3" s="129">
        <v>2.66</v>
      </c>
      <c r="L3" s="115">
        <v>0</v>
      </c>
      <c r="M3" s="115">
        <v>0</v>
      </c>
      <c r="N3" s="115">
        <v>0</v>
      </c>
      <c r="O3" s="23">
        <v>7</v>
      </c>
      <c r="P3" s="133">
        <v>1.6</v>
      </c>
      <c r="Q3" s="131">
        <v>60</v>
      </c>
      <c r="R3" s="23">
        <v>1</v>
      </c>
      <c r="S3" s="23">
        <v>2</v>
      </c>
      <c r="T3" s="64">
        <v>0</v>
      </c>
      <c r="U3" s="64">
        <v>0</v>
      </c>
      <c r="V3" s="64">
        <v>0</v>
      </c>
      <c r="W3" s="64">
        <v>1.6</v>
      </c>
      <c r="X3" s="64">
        <v>0</v>
      </c>
      <c r="Y3" s="64">
        <v>0</v>
      </c>
      <c r="Z3" s="64">
        <v>0</v>
      </c>
      <c r="AA3" s="64">
        <v>0</v>
      </c>
      <c r="AB3" s="64">
        <v>0</v>
      </c>
      <c r="AC3" s="64">
        <v>0</v>
      </c>
      <c r="AD3" s="64">
        <v>0</v>
      </c>
      <c r="AE3" s="64">
        <v>0</v>
      </c>
      <c r="AF3" s="64">
        <v>0</v>
      </c>
      <c r="AG3" s="64">
        <v>0</v>
      </c>
      <c r="AH3" s="64">
        <v>0</v>
      </c>
      <c r="AI3" s="64">
        <v>0</v>
      </c>
      <c r="AJ3" s="64">
        <v>0</v>
      </c>
      <c r="AK3" s="64">
        <v>0</v>
      </c>
      <c r="AL3" s="64">
        <v>0</v>
      </c>
      <c r="AM3" s="64">
        <v>0</v>
      </c>
      <c r="AN3" s="64">
        <v>0</v>
      </c>
      <c r="AO3" s="64">
        <v>0</v>
      </c>
      <c r="AP3" s="64">
        <v>0</v>
      </c>
      <c r="AQ3" s="64">
        <v>0</v>
      </c>
      <c r="AR3" s="64">
        <v>0</v>
      </c>
      <c r="AS3" s="64">
        <v>0</v>
      </c>
      <c r="AT3" s="64">
        <v>0</v>
      </c>
      <c r="AU3" s="64">
        <v>0</v>
      </c>
      <c r="AV3" s="14" t="s">
        <v>245</v>
      </c>
    </row>
    <row r="4" spans="1:48" ht="21.75">
      <c r="A4" s="49" t="str">
        <f t="shared" si="0"/>
        <v>   </v>
      </c>
      <c r="B4" s="62">
        <v>34</v>
      </c>
      <c r="C4" s="67" t="s">
        <v>153</v>
      </c>
      <c r="D4" s="81" t="s">
        <v>193</v>
      </c>
      <c r="E4" s="63" t="s">
        <v>119</v>
      </c>
      <c r="F4" s="114" t="s">
        <v>120</v>
      </c>
      <c r="G4" s="66">
        <v>23.9146667571</v>
      </c>
      <c r="H4" s="66">
        <v>23.9146667571</v>
      </c>
      <c r="I4" s="66">
        <v>0</v>
      </c>
      <c r="J4" s="23">
        <v>1</v>
      </c>
      <c r="K4" s="115">
        <v>23.9146667571</v>
      </c>
      <c r="L4" s="115">
        <v>0</v>
      </c>
      <c r="M4" s="115">
        <v>0</v>
      </c>
      <c r="N4" s="115">
        <v>0</v>
      </c>
      <c r="O4" s="23">
        <v>5</v>
      </c>
      <c r="P4" s="116">
        <v>23.9146667571</v>
      </c>
      <c r="Q4" s="65">
        <v>100</v>
      </c>
      <c r="R4" s="23">
        <v>1</v>
      </c>
      <c r="S4" s="23">
        <v>2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23.9146667571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64">
        <v>0</v>
      </c>
      <c r="AV4" s="14"/>
    </row>
    <row r="5" spans="1:48" ht="21.75">
      <c r="A5" s="49" t="str">
        <f t="shared" si="0"/>
        <v>  33 </v>
      </c>
      <c r="B5" s="62">
        <v>36</v>
      </c>
      <c r="C5" s="67" t="s">
        <v>155</v>
      </c>
      <c r="D5" s="81" t="s">
        <v>195</v>
      </c>
      <c r="E5" s="63" t="s">
        <v>119</v>
      </c>
      <c r="F5" s="114" t="s">
        <v>120</v>
      </c>
      <c r="G5" s="66">
        <v>6.02686978411</v>
      </c>
      <c r="H5" s="66">
        <v>6.02686978411</v>
      </c>
      <c r="I5" s="66">
        <v>0</v>
      </c>
      <c r="J5" s="23">
        <v>1</v>
      </c>
      <c r="K5" s="115">
        <v>6.02686978411</v>
      </c>
      <c r="L5" s="115">
        <v>0</v>
      </c>
      <c r="M5" s="115">
        <v>0</v>
      </c>
      <c r="N5" s="115">
        <v>0</v>
      </c>
      <c r="O5" s="23">
        <v>7</v>
      </c>
      <c r="P5" s="116">
        <v>3.618</v>
      </c>
      <c r="Q5" s="65">
        <v>60</v>
      </c>
      <c r="R5" s="23">
        <v>1</v>
      </c>
      <c r="S5" s="23">
        <v>2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3.62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4">
        <v>0</v>
      </c>
      <c r="AQ5" s="64">
        <v>0</v>
      </c>
      <c r="AR5" s="64">
        <v>0</v>
      </c>
      <c r="AS5" s="64">
        <v>0</v>
      </c>
      <c r="AT5" s="64">
        <v>0</v>
      </c>
      <c r="AU5" s="64">
        <v>0</v>
      </c>
      <c r="AV5" s="14"/>
    </row>
    <row r="6" spans="1:48" ht="21.75">
      <c r="A6" s="49" t="str">
        <f t="shared" si="0"/>
        <v>   </v>
      </c>
      <c r="B6" s="62">
        <v>40</v>
      </c>
      <c r="C6" s="67" t="s">
        <v>159</v>
      </c>
      <c r="D6" s="81" t="s">
        <v>199</v>
      </c>
      <c r="E6" s="63" t="s">
        <v>119</v>
      </c>
      <c r="F6" s="114" t="s">
        <v>120</v>
      </c>
      <c r="G6" s="66">
        <v>37.0330933321</v>
      </c>
      <c r="H6" s="66">
        <v>37.0330933321</v>
      </c>
      <c r="I6" s="66">
        <v>0</v>
      </c>
      <c r="J6" s="23">
        <v>1</v>
      </c>
      <c r="K6" s="115">
        <v>37.0330933321</v>
      </c>
      <c r="L6" s="115">
        <v>0</v>
      </c>
      <c r="M6" s="115">
        <v>0</v>
      </c>
      <c r="N6" s="115">
        <v>0</v>
      </c>
      <c r="O6" s="23">
        <v>6</v>
      </c>
      <c r="P6" s="116">
        <v>37.0330933321</v>
      </c>
      <c r="Q6" s="65">
        <v>100</v>
      </c>
      <c r="R6" s="23">
        <v>1</v>
      </c>
      <c r="S6" s="23">
        <v>2</v>
      </c>
      <c r="T6" s="64">
        <v>0</v>
      </c>
      <c r="U6" s="64">
        <v>0</v>
      </c>
      <c r="V6" s="64">
        <v>0</v>
      </c>
      <c r="W6" s="64">
        <v>0</v>
      </c>
      <c r="X6" s="64">
        <v>37.03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14" t="s">
        <v>245</v>
      </c>
    </row>
    <row r="7" spans="1:48" ht="21.75">
      <c r="A7" s="49" t="str">
        <f t="shared" si="0"/>
        <v>   </v>
      </c>
      <c r="B7" s="62">
        <v>43</v>
      </c>
      <c r="C7" s="67" t="s">
        <v>162</v>
      </c>
      <c r="D7" s="81" t="s">
        <v>202</v>
      </c>
      <c r="E7" s="63" t="s">
        <v>119</v>
      </c>
      <c r="F7" s="114" t="s">
        <v>120</v>
      </c>
      <c r="G7" s="66">
        <v>18.5896839812</v>
      </c>
      <c r="H7" s="66">
        <v>18.5896839812</v>
      </c>
      <c r="I7" s="66">
        <v>0</v>
      </c>
      <c r="J7" s="23">
        <v>1</v>
      </c>
      <c r="K7" s="115">
        <v>18.5896839812</v>
      </c>
      <c r="L7" s="115">
        <v>0</v>
      </c>
      <c r="M7" s="115">
        <v>0</v>
      </c>
      <c r="N7" s="115">
        <v>0</v>
      </c>
      <c r="O7" s="23">
        <v>4</v>
      </c>
      <c r="P7" s="116">
        <v>18.5896839812</v>
      </c>
      <c r="Q7" s="65">
        <v>100</v>
      </c>
      <c r="R7" s="23">
        <v>1</v>
      </c>
      <c r="S7" s="23">
        <v>2</v>
      </c>
      <c r="T7" s="64">
        <v>0</v>
      </c>
      <c r="U7" s="64">
        <v>0</v>
      </c>
      <c r="V7" s="64">
        <v>0</v>
      </c>
      <c r="W7" s="64">
        <v>0</v>
      </c>
      <c r="X7" s="64">
        <v>18.59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14" t="s">
        <v>245</v>
      </c>
    </row>
    <row r="8" spans="1:48" ht="21.75">
      <c r="A8" s="49" t="str">
        <f t="shared" si="0"/>
        <v>   </v>
      </c>
      <c r="B8" s="62">
        <v>44</v>
      </c>
      <c r="C8" s="67" t="s">
        <v>163</v>
      </c>
      <c r="D8" s="81" t="s">
        <v>203</v>
      </c>
      <c r="E8" s="63" t="s">
        <v>119</v>
      </c>
      <c r="F8" s="114" t="s">
        <v>120</v>
      </c>
      <c r="G8" s="66">
        <v>18.0906094045</v>
      </c>
      <c r="H8" s="66">
        <v>18.0906094045</v>
      </c>
      <c r="I8" s="66">
        <v>0</v>
      </c>
      <c r="J8" s="23">
        <v>1</v>
      </c>
      <c r="K8" s="115">
        <v>18.0906094045</v>
      </c>
      <c r="L8" s="115">
        <v>0</v>
      </c>
      <c r="M8" s="115">
        <v>0</v>
      </c>
      <c r="N8" s="115">
        <v>0</v>
      </c>
      <c r="O8" s="23">
        <v>3</v>
      </c>
      <c r="P8" s="116">
        <v>18.0906094045</v>
      </c>
      <c r="Q8" s="65">
        <v>100</v>
      </c>
      <c r="R8" s="23">
        <v>1</v>
      </c>
      <c r="S8" s="23">
        <v>2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18.0906094045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14"/>
    </row>
    <row r="9" spans="1:48" ht="21.75">
      <c r="A9" s="49" t="str">
        <f t="shared" si="0"/>
        <v>   </v>
      </c>
      <c r="B9" s="62">
        <v>54</v>
      </c>
      <c r="C9" s="67" t="s">
        <v>173</v>
      </c>
      <c r="D9" s="81" t="s">
        <v>213</v>
      </c>
      <c r="E9" s="63" t="s">
        <v>119</v>
      </c>
      <c r="F9" s="114" t="s">
        <v>120</v>
      </c>
      <c r="G9" s="66">
        <v>3.35468466958</v>
      </c>
      <c r="H9" s="66">
        <v>3.35468466958</v>
      </c>
      <c r="I9" s="66">
        <v>0</v>
      </c>
      <c r="J9" s="23">
        <v>1</v>
      </c>
      <c r="K9" s="115">
        <v>3.35468466958</v>
      </c>
      <c r="L9" s="115">
        <v>0</v>
      </c>
      <c r="M9" s="115">
        <v>0</v>
      </c>
      <c r="N9" s="115">
        <v>0</v>
      </c>
      <c r="O9" s="23">
        <v>3</v>
      </c>
      <c r="P9" s="116">
        <v>3.35468466958</v>
      </c>
      <c r="Q9" s="65">
        <v>100</v>
      </c>
      <c r="R9" s="23">
        <v>1</v>
      </c>
      <c r="S9" s="23">
        <v>2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3.35468466958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14"/>
    </row>
    <row r="10" spans="1:48" ht="21.75">
      <c r="A10" s="49" t="str">
        <f t="shared" si="0"/>
        <v>   </v>
      </c>
      <c r="B10" s="62">
        <v>55</v>
      </c>
      <c r="C10" s="67" t="s">
        <v>174</v>
      </c>
      <c r="D10" s="81" t="s">
        <v>214</v>
      </c>
      <c r="E10" s="63" t="s">
        <v>119</v>
      </c>
      <c r="F10" s="114" t="s">
        <v>120</v>
      </c>
      <c r="G10" s="66">
        <v>22.5931442425</v>
      </c>
      <c r="H10" s="66">
        <v>22.5931442425</v>
      </c>
      <c r="I10" s="66">
        <v>0</v>
      </c>
      <c r="J10" s="23">
        <v>1</v>
      </c>
      <c r="K10" s="115">
        <v>22.5931442425</v>
      </c>
      <c r="L10" s="115">
        <v>0</v>
      </c>
      <c r="M10" s="115">
        <v>0</v>
      </c>
      <c r="N10" s="115">
        <v>0</v>
      </c>
      <c r="O10" s="23">
        <v>1</v>
      </c>
      <c r="P10" s="116">
        <v>22.5931442425</v>
      </c>
      <c r="Q10" s="65">
        <v>100</v>
      </c>
      <c r="R10" s="23">
        <v>1</v>
      </c>
      <c r="S10" s="23">
        <v>2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22.5931442425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14"/>
    </row>
    <row r="11" spans="1:48" ht="21.75">
      <c r="A11" s="49" t="str">
        <f t="shared" si="0"/>
        <v>   </v>
      </c>
      <c r="B11" s="62">
        <v>56</v>
      </c>
      <c r="C11" s="67" t="s">
        <v>175</v>
      </c>
      <c r="D11" s="81" t="s">
        <v>215</v>
      </c>
      <c r="E11" s="63" t="s">
        <v>119</v>
      </c>
      <c r="F11" s="114" t="s">
        <v>120</v>
      </c>
      <c r="G11" s="66">
        <v>19.1987664872</v>
      </c>
      <c r="H11" s="66">
        <v>19.1987664872</v>
      </c>
      <c r="I11" s="66">
        <v>0</v>
      </c>
      <c r="J11" s="23">
        <v>1</v>
      </c>
      <c r="K11" s="115">
        <v>19.1987664872</v>
      </c>
      <c r="L11" s="115">
        <v>0</v>
      </c>
      <c r="M11" s="115">
        <v>0</v>
      </c>
      <c r="N11" s="115">
        <v>0</v>
      </c>
      <c r="O11" s="23">
        <v>5</v>
      </c>
      <c r="P11" s="116">
        <v>19.1987664872</v>
      </c>
      <c r="Q11" s="65">
        <v>100</v>
      </c>
      <c r="R11" s="23">
        <v>1</v>
      </c>
      <c r="S11" s="23">
        <v>2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19.1987664872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14"/>
    </row>
    <row r="12" spans="1:48" ht="21.75">
      <c r="A12" s="49" t="str">
        <f t="shared" si="0"/>
        <v>   </v>
      </c>
      <c r="B12" s="62">
        <v>57</v>
      </c>
      <c r="C12" s="67" t="s">
        <v>176</v>
      </c>
      <c r="D12" s="81" t="s">
        <v>216</v>
      </c>
      <c r="E12" s="63" t="s">
        <v>119</v>
      </c>
      <c r="F12" s="114" t="s">
        <v>120</v>
      </c>
      <c r="G12" s="66">
        <v>10.2075089091</v>
      </c>
      <c r="H12" s="66">
        <v>10.2075089091</v>
      </c>
      <c r="I12" s="66">
        <v>0</v>
      </c>
      <c r="J12" s="23">
        <v>1</v>
      </c>
      <c r="K12" s="115">
        <v>10.2075089091</v>
      </c>
      <c r="L12" s="115">
        <v>0</v>
      </c>
      <c r="M12" s="115">
        <v>0</v>
      </c>
      <c r="N12" s="115">
        <v>0</v>
      </c>
      <c r="O12" s="23">
        <v>2</v>
      </c>
      <c r="P12" s="116">
        <v>10.2075089091</v>
      </c>
      <c r="Q12" s="65">
        <v>100</v>
      </c>
      <c r="R12" s="23">
        <v>1</v>
      </c>
      <c r="S12" s="23">
        <v>2</v>
      </c>
      <c r="T12" s="64">
        <v>0</v>
      </c>
      <c r="U12" s="64">
        <v>0</v>
      </c>
      <c r="V12" s="64">
        <v>0</v>
      </c>
      <c r="W12" s="64">
        <v>0</v>
      </c>
      <c r="X12" s="64">
        <v>10.21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14" t="s">
        <v>245</v>
      </c>
    </row>
    <row r="13" spans="1:48" ht="21.75">
      <c r="A13" s="49" t="str">
        <f t="shared" si="0"/>
        <v>   </v>
      </c>
      <c r="B13" s="62">
        <v>58</v>
      </c>
      <c r="C13" s="67" t="s">
        <v>177</v>
      </c>
      <c r="D13" s="81" t="s">
        <v>217</v>
      </c>
      <c r="E13" s="63" t="s">
        <v>119</v>
      </c>
      <c r="F13" s="114" t="s">
        <v>120</v>
      </c>
      <c r="G13" s="66">
        <v>12.5353237824</v>
      </c>
      <c r="H13" s="66">
        <v>12.5353237824</v>
      </c>
      <c r="I13" s="66">
        <v>0</v>
      </c>
      <c r="J13" s="23">
        <v>1</v>
      </c>
      <c r="K13" s="115">
        <v>12.5353237824</v>
      </c>
      <c r="L13" s="115">
        <v>0</v>
      </c>
      <c r="M13" s="115">
        <v>0</v>
      </c>
      <c r="N13" s="115">
        <v>0</v>
      </c>
      <c r="O13" s="23">
        <v>2</v>
      </c>
      <c r="P13" s="116">
        <v>12.5353237824</v>
      </c>
      <c r="Q13" s="65">
        <v>100</v>
      </c>
      <c r="R13" s="23">
        <v>1</v>
      </c>
      <c r="S13" s="23">
        <v>2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12.5353237824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14"/>
    </row>
    <row r="14" spans="1:48" ht="21.75">
      <c r="A14" s="49" t="str">
        <f t="shared" si="0"/>
        <v>   </v>
      </c>
      <c r="B14" s="62">
        <v>59</v>
      </c>
      <c r="C14" s="67" t="s">
        <v>178</v>
      </c>
      <c r="D14" s="81" t="s">
        <v>218</v>
      </c>
      <c r="E14" s="63" t="s">
        <v>119</v>
      </c>
      <c r="F14" s="114" t="s">
        <v>120</v>
      </c>
      <c r="G14" s="66">
        <v>2.12874828671</v>
      </c>
      <c r="H14" s="66">
        <v>2.12874828671</v>
      </c>
      <c r="I14" s="66">
        <v>0</v>
      </c>
      <c r="J14" s="23">
        <v>1</v>
      </c>
      <c r="K14" s="115">
        <v>2.12874828671</v>
      </c>
      <c r="L14" s="115">
        <v>0</v>
      </c>
      <c r="M14" s="115">
        <v>0</v>
      </c>
      <c r="N14" s="115">
        <v>0</v>
      </c>
      <c r="O14" s="23">
        <v>4</v>
      </c>
      <c r="P14" s="116">
        <v>2.12874828671</v>
      </c>
      <c r="Q14" s="65">
        <v>100</v>
      </c>
      <c r="R14" s="23">
        <v>1</v>
      </c>
      <c r="S14" s="23">
        <v>2</v>
      </c>
      <c r="T14" s="64">
        <v>0</v>
      </c>
      <c r="U14" s="64">
        <v>0</v>
      </c>
      <c r="V14" s="64">
        <v>0</v>
      </c>
      <c r="W14" s="64">
        <v>0</v>
      </c>
      <c r="X14" s="64">
        <v>2.13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14" t="s">
        <v>245</v>
      </c>
    </row>
    <row r="15" ht="17.25">
      <c r="K15" s="8">
        <f>SUM(K1:K14)</f>
        <v>221.58937206191004</v>
      </c>
    </row>
  </sheetData>
  <sheetProtection/>
  <conditionalFormatting sqref="T1:AU14">
    <cfRule type="cellIs" priority="1" dxfId="13" operator="greaterThan" stopIfTrue="1">
      <formula>0</formula>
    </cfRule>
  </conditionalFormatting>
  <dataValidations count="2">
    <dataValidation type="whole" allowBlank="1" showInputMessage="1" showErrorMessage="1" error="กรอกเฉพาะ 0 1 2" sqref="R1:R65536">
      <formula1>0</formula1>
      <formula2>2</formula2>
    </dataValidation>
    <dataValidation type="whole" allowBlank="1" showInputMessage="1" showErrorMessage="1" error="กรอกเฉพาะ 0 1 2 3" sqref="S1:S65536">
      <formula1>0</formula1>
      <formula2>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K10" sqref="K10:K17"/>
    </sheetView>
  </sheetViews>
  <sheetFormatPr defaultColWidth="8.8515625" defaultRowHeight="15"/>
  <cols>
    <col min="1" max="1" width="6.8515625" style="11" bestFit="1" customWidth="1"/>
    <col min="2" max="2" width="8.00390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71093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11.00390625" style="8" customWidth="1"/>
    <col min="13" max="13" width="6.7109375" style="8" customWidth="1"/>
    <col min="14" max="14" width="6.421875" style="8" customWidth="1"/>
    <col min="15" max="15" width="6.28125" style="13" customWidth="1"/>
    <col min="16" max="16" width="7.421875" style="11" customWidth="1"/>
    <col min="17" max="17" width="6.8515625" style="11" customWidth="1"/>
    <col min="18" max="18" width="8.421875" style="11" customWidth="1"/>
    <col min="19" max="19" width="9.421875" style="11" customWidth="1"/>
    <col min="20" max="20" width="5.00390625" style="11" customWidth="1"/>
    <col min="21" max="21" width="6.7109375" style="11" bestFit="1" customWidth="1"/>
    <col min="22" max="22" width="5.28125" style="11" bestFit="1" customWidth="1"/>
    <col min="23" max="23" width="4.140625" style="11" bestFit="1" customWidth="1"/>
    <col min="24" max="24" width="5.00390625" style="11" bestFit="1" customWidth="1"/>
    <col min="25" max="25" width="5.7109375" style="11" bestFit="1" customWidth="1"/>
    <col min="26" max="45" width="4.140625" style="11" bestFit="1" customWidth="1"/>
    <col min="46" max="46" width="5.28125" style="11" customWidth="1"/>
    <col min="47" max="47" width="4.7109375" style="11" customWidth="1"/>
    <col min="48" max="48" width="27.7109375" style="11" customWidth="1"/>
    <col min="49" max="16384" width="8.8515625" style="11" customWidth="1"/>
  </cols>
  <sheetData>
    <row r="1" spans="3:46" ht="33"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136"/>
      <c r="R3" s="136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136"/>
      <c r="R4" s="136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8" ht="18.75" customHeight="1">
      <c r="A5" s="25"/>
      <c r="B5" s="6"/>
      <c r="C5" s="6"/>
      <c r="G5" s="7"/>
      <c r="K5" s="8" t="e">
        <f>#REF!+#REF!+#REF!+#REF!+#REF!+#REF!+K10+K11+#REF!+#REF!+#REF!+K12++K13+K14+#REF!+#REF!+K15+#REF!+#REF!+K16+#REF!+#REF!+#REF!+#REF!+#REF!+#REF!+#REF!+#REF!+#REF!+#REF!+#REF!+#REF!+#REF!+#REF!</f>
        <v>#REF!</v>
      </c>
      <c r="L5" s="9" t="e">
        <f>#REF!+#REF!+#REF!+#REF!+#REF!+#REF!+#REF!+#REF!+#REF!+#REF!+#REF!+#REF!+#REF!+#REF!</f>
        <v>#REF!</v>
      </c>
      <c r="M5" s="9"/>
      <c r="N5" s="9"/>
      <c r="O5" s="6"/>
      <c r="AE5" s="50"/>
      <c r="AF5" s="50"/>
      <c r="AM5" s="50"/>
      <c r="AN5" s="50"/>
      <c r="AT5" s="172" t="s">
        <v>6</v>
      </c>
      <c r="AU5" s="172"/>
      <c r="AV5" s="172"/>
    </row>
    <row r="6" spans="1:48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0" t="s">
        <v>48</v>
      </c>
    </row>
    <row r="7" spans="1:48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180"/>
    </row>
    <row r="8" spans="1:48" ht="27.75" customHeight="1">
      <c r="A8" s="203"/>
      <c r="B8" s="173"/>
      <c r="C8" s="173"/>
      <c r="D8" s="173"/>
      <c r="E8" s="173"/>
      <c r="F8" s="173"/>
      <c r="G8" s="209"/>
      <c r="H8" s="137" t="s">
        <v>22</v>
      </c>
      <c r="I8" s="84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139" t="s">
        <v>24</v>
      </c>
      <c r="U8" s="139" t="s">
        <v>25</v>
      </c>
      <c r="V8" s="139" t="s">
        <v>26</v>
      </c>
      <c r="W8" s="139" t="s">
        <v>27</v>
      </c>
      <c r="X8" s="143" t="s">
        <v>24</v>
      </c>
      <c r="Y8" s="143" t="s">
        <v>25</v>
      </c>
      <c r="Z8" s="143" t="s">
        <v>26</v>
      </c>
      <c r="AA8" s="143" t="s">
        <v>27</v>
      </c>
      <c r="AB8" s="141" t="s">
        <v>24</v>
      </c>
      <c r="AC8" s="141" t="s">
        <v>25</v>
      </c>
      <c r="AD8" s="141" t="s">
        <v>26</v>
      </c>
      <c r="AE8" s="141" t="s">
        <v>27</v>
      </c>
      <c r="AF8" s="142" t="s">
        <v>24</v>
      </c>
      <c r="AG8" s="142" t="s">
        <v>25</v>
      </c>
      <c r="AH8" s="142" t="s">
        <v>26</v>
      </c>
      <c r="AI8" s="142" t="s">
        <v>27</v>
      </c>
      <c r="AJ8" s="138" t="s">
        <v>24</v>
      </c>
      <c r="AK8" s="138" t="s">
        <v>25</v>
      </c>
      <c r="AL8" s="138" t="s">
        <v>26</v>
      </c>
      <c r="AM8" s="138" t="s">
        <v>27</v>
      </c>
      <c r="AN8" s="139" t="s">
        <v>24</v>
      </c>
      <c r="AO8" s="139" t="s">
        <v>25</v>
      </c>
      <c r="AP8" s="139" t="s">
        <v>26</v>
      </c>
      <c r="AQ8" s="139" t="s">
        <v>27</v>
      </c>
      <c r="AR8" s="140" t="s">
        <v>24</v>
      </c>
      <c r="AS8" s="140" t="s">
        <v>25</v>
      </c>
      <c r="AT8" s="140" t="s">
        <v>26</v>
      </c>
      <c r="AU8" s="140" t="s">
        <v>27</v>
      </c>
      <c r="AV8" s="180"/>
    </row>
    <row r="9" spans="1:48" ht="17.25">
      <c r="A9" s="204" t="s">
        <v>28</v>
      </c>
      <c r="B9" s="204"/>
      <c r="C9" s="204"/>
      <c r="D9" s="204"/>
      <c r="E9" s="204"/>
      <c r="F9" s="204"/>
      <c r="G9" s="17">
        <f>I9+H9</f>
        <v>105.32334674637</v>
      </c>
      <c r="H9" s="18">
        <f>SUM(H10:H16)</f>
        <v>105.32334674637</v>
      </c>
      <c r="I9" s="18">
        <f>SUM(I10:I16)</f>
        <v>0</v>
      </c>
      <c r="J9" s="18"/>
      <c r="K9" s="18">
        <f>SUM(K10:K16)</f>
        <v>105.32334674637</v>
      </c>
      <c r="L9" s="18">
        <f>SUM(L10:L16)</f>
        <v>0</v>
      </c>
      <c r="M9" s="18">
        <f>SUM(M10:M16)</f>
        <v>0</v>
      </c>
      <c r="N9" s="18">
        <f>SUM(N10:N16)</f>
        <v>0</v>
      </c>
      <c r="O9" s="18"/>
      <c r="P9" s="18">
        <f>SUM(P10:P16)</f>
        <v>102.39604054217999</v>
      </c>
      <c r="Q9" s="18"/>
      <c r="R9" s="18"/>
      <c r="S9" s="18"/>
      <c r="T9" s="18">
        <f aca="true" t="shared" si="0" ref="T9:AU9">SUM(T10:T16)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102.39804054218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ht="21.75">
      <c r="A10" s="49" t="str">
        <f aca="true" t="shared" si="1" ref="A10:A16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31</v>
      </c>
      <c r="C10" s="67" t="s">
        <v>150</v>
      </c>
      <c r="D10" s="81" t="s">
        <v>190</v>
      </c>
      <c r="E10" s="63" t="s">
        <v>119</v>
      </c>
      <c r="F10" s="114" t="s">
        <v>120</v>
      </c>
      <c r="G10" s="66">
        <v>2.3212479509</v>
      </c>
      <c r="H10" s="66">
        <v>2.3212479509</v>
      </c>
      <c r="I10" s="66">
        <v>0</v>
      </c>
      <c r="J10" s="23">
        <v>1</v>
      </c>
      <c r="K10" s="115">
        <v>2.3212479509</v>
      </c>
      <c r="L10" s="115">
        <v>0</v>
      </c>
      <c r="M10" s="115">
        <v>0</v>
      </c>
      <c r="N10" s="115">
        <v>0</v>
      </c>
      <c r="O10" s="23">
        <v>5</v>
      </c>
      <c r="P10" s="116">
        <v>2.3212479509</v>
      </c>
      <c r="Q10" s="65">
        <v>100</v>
      </c>
      <c r="R10" s="23">
        <v>1</v>
      </c>
      <c r="S10" s="23">
        <v>2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2.3212479509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14"/>
    </row>
    <row r="11" spans="1:48" ht="21.75">
      <c r="A11" s="49" t="str">
        <f t="shared" si="1"/>
        <v>   </v>
      </c>
      <c r="B11" s="62">
        <v>33</v>
      </c>
      <c r="C11" s="67" t="s">
        <v>152</v>
      </c>
      <c r="D11" s="81" t="s">
        <v>192</v>
      </c>
      <c r="E11" s="63" t="s">
        <v>119</v>
      </c>
      <c r="F11" s="114" t="s">
        <v>120</v>
      </c>
      <c r="G11" s="66">
        <v>18.4774839084</v>
      </c>
      <c r="H11" s="66">
        <v>18.4774839084</v>
      </c>
      <c r="I11" s="66">
        <v>0</v>
      </c>
      <c r="J11" s="23">
        <v>1</v>
      </c>
      <c r="K11" s="115">
        <v>18.4774839084</v>
      </c>
      <c r="L11" s="115">
        <v>0</v>
      </c>
      <c r="M11" s="115">
        <v>0</v>
      </c>
      <c r="N11" s="115">
        <v>0</v>
      </c>
      <c r="O11" s="23">
        <v>3</v>
      </c>
      <c r="P11" s="116">
        <v>18.4774839084</v>
      </c>
      <c r="Q11" s="65">
        <v>100</v>
      </c>
      <c r="R11" s="23">
        <v>1</v>
      </c>
      <c r="S11" s="23">
        <v>2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18.4774839084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14"/>
    </row>
    <row r="12" spans="1:48" ht="21.75">
      <c r="A12" s="49" t="str">
        <f t="shared" si="1"/>
        <v>  33 </v>
      </c>
      <c r="B12" s="62">
        <v>37</v>
      </c>
      <c r="C12" s="67" t="s">
        <v>156</v>
      </c>
      <c r="D12" s="81" t="s">
        <v>196</v>
      </c>
      <c r="E12" s="63" t="s">
        <v>119</v>
      </c>
      <c r="F12" s="114" t="s">
        <v>120</v>
      </c>
      <c r="G12" s="66">
        <v>7.32530620419</v>
      </c>
      <c r="H12" s="66">
        <v>7.32530620419</v>
      </c>
      <c r="I12" s="66">
        <v>0</v>
      </c>
      <c r="J12" s="23">
        <v>1</v>
      </c>
      <c r="K12" s="115">
        <v>7.32530620419</v>
      </c>
      <c r="L12" s="115">
        <v>0</v>
      </c>
      <c r="M12" s="115">
        <v>0</v>
      </c>
      <c r="N12" s="115">
        <v>0</v>
      </c>
      <c r="O12" s="23">
        <v>7</v>
      </c>
      <c r="P12" s="116">
        <v>4.398</v>
      </c>
      <c r="Q12" s="65">
        <v>60</v>
      </c>
      <c r="R12" s="23">
        <v>1</v>
      </c>
      <c r="S12" s="23">
        <v>2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4.4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14"/>
    </row>
    <row r="13" spans="1:48" ht="21.75">
      <c r="A13" s="49" t="str">
        <f t="shared" si="1"/>
        <v>   </v>
      </c>
      <c r="B13" s="62">
        <v>38</v>
      </c>
      <c r="C13" s="67" t="s">
        <v>157</v>
      </c>
      <c r="D13" s="81" t="s">
        <v>197</v>
      </c>
      <c r="E13" s="63" t="s">
        <v>119</v>
      </c>
      <c r="F13" s="114" t="s">
        <v>120</v>
      </c>
      <c r="G13" s="66">
        <v>35.0446573449</v>
      </c>
      <c r="H13" s="66">
        <v>35.0446573449</v>
      </c>
      <c r="I13" s="66">
        <v>0</v>
      </c>
      <c r="J13" s="23">
        <v>1</v>
      </c>
      <c r="K13" s="115">
        <v>35.0446573449</v>
      </c>
      <c r="L13" s="115">
        <v>0</v>
      </c>
      <c r="M13" s="115">
        <v>0</v>
      </c>
      <c r="N13" s="115">
        <v>0</v>
      </c>
      <c r="O13" s="23">
        <v>4</v>
      </c>
      <c r="P13" s="116">
        <v>35.0446573449</v>
      </c>
      <c r="Q13" s="65">
        <v>100</v>
      </c>
      <c r="R13" s="23">
        <v>1</v>
      </c>
      <c r="S13" s="23">
        <v>2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35.0446573449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14"/>
    </row>
    <row r="14" spans="1:48" ht="21.75">
      <c r="A14" s="49" t="str">
        <f t="shared" si="1"/>
        <v>   </v>
      </c>
      <c r="B14" s="62">
        <v>39</v>
      </c>
      <c r="C14" s="67" t="s">
        <v>158</v>
      </c>
      <c r="D14" s="81" t="s">
        <v>198</v>
      </c>
      <c r="E14" s="63" t="s">
        <v>119</v>
      </c>
      <c r="F14" s="114" t="s">
        <v>120</v>
      </c>
      <c r="G14" s="66">
        <v>17.4349849997</v>
      </c>
      <c r="H14" s="66">
        <v>17.4349849997</v>
      </c>
      <c r="I14" s="66">
        <v>0</v>
      </c>
      <c r="J14" s="23">
        <v>1</v>
      </c>
      <c r="K14" s="115">
        <v>17.4349849997</v>
      </c>
      <c r="L14" s="115">
        <v>0</v>
      </c>
      <c r="M14" s="115">
        <v>0</v>
      </c>
      <c r="N14" s="115">
        <v>0</v>
      </c>
      <c r="O14" s="23">
        <v>3</v>
      </c>
      <c r="P14" s="116">
        <v>17.4349849997</v>
      </c>
      <c r="Q14" s="65">
        <v>100</v>
      </c>
      <c r="R14" s="23">
        <v>1</v>
      </c>
      <c r="S14" s="23">
        <v>2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17.4349849997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14"/>
    </row>
    <row r="15" spans="1:48" ht="21.75">
      <c r="A15" s="49" t="str">
        <f t="shared" si="1"/>
        <v>   </v>
      </c>
      <c r="B15" s="62">
        <v>42</v>
      </c>
      <c r="C15" s="67" t="s">
        <v>161</v>
      </c>
      <c r="D15" s="81" t="s">
        <v>201</v>
      </c>
      <c r="E15" s="63" t="s">
        <v>119</v>
      </c>
      <c r="F15" s="114" t="s">
        <v>120</v>
      </c>
      <c r="G15" s="66">
        <v>19.393733433</v>
      </c>
      <c r="H15" s="66">
        <v>19.393733433</v>
      </c>
      <c r="I15" s="66">
        <v>0</v>
      </c>
      <c r="J15" s="23">
        <v>1</v>
      </c>
      <c r="K15" s="115">
        <v>19.393733433</v>
      </c>
      <c r="L15" s="115">
        <v>0</v>
      </c>
      <c r="M15" s="115">
        <v>0</v>
      </c>
      <c r="N15" s="115">
        <v>0</v>
      </c>
      <c r="O15" s="23">
        <v>6</v>
      </c>
      <c r="P15" s="116">
        <v>19.393733433</v>
      </c>
      <c r="Q15" s="65">
        <v>100</v>
      </c>
      <c r="R15" s="23">
        <v>1</v>
      </c>
      <c r="S15" s="23">
        <v>2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19.393733433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14"/>
    </row>
    <row r="16" spans="1:48" ht="21.75">
      <c r="A16" s="49" t="str">
        <f t="shared" si="1"/>
        <v>   </v>
      </c>
      <c r="B16" s="62">
        <v>45</v>
      </c>
      <c r="C16" s="67" t="s">
        <v>164</v>
      </c>
      <c r="D16" s="81" t="s">
        <v>204</v>
      </c>
      <c r="E16" s="63" t="s">
        <v>119</v>
      </c>
      <c r="F16" s="114" t="s">
        <v>120</v>
      </c>
      <c r="G16" s="66">
        <v>5.32593290528</v>
      </c>
      <c r="H16" s="66">
        <v>5.32593290528</v>
      </c>
      <c r="I16" s="66">
        <v>0</v>
      </c>
      <c r="J16" s="23">
        <v>1</v>
      </c>
      <c r="K16" s="115">
        <v>5.32593290528</v>
      </c>
      <c r="L16" s="115">
        <v>0</v>
      </c>
      <c r="M16" s="115">
        <v>0</v>
      </c>
      <c r="N16" s="115">
        <v>0</v>
      </c>
      <c r="O16" s="23">
        <v>3</v>
      </c>
      <c r="P16" s="116">
        <v>5.32593290528</v>
      </c>
      <c r="Q16" s="65">
        <v>100</v>
      </c>
      <c r="R16" s="23">
        <v>1</v>
      </c>
      <c r="S16" s="23">
        <v>2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5.32593290528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14"/>
    </row>
    <row r="17" ht="17.25">
      <c r="K17" s="8">
        <f>SUM(K10:K16)</f>
        <v>105.32334674637</v>
      </c>
    </row>
  </sheetData>
  <sheetProtection/>
  <mergeCells count="42">
    <mergeCell ref="A9:F9"/>
    <mergeCell ref="T7:W7"/>
    <mergeCell ref="X7:AA7"/>
    <mergeCell ref="AB7:AE7"/>
    <mergeCell ref="AF7:AI7"/>
    <mergeCell ref="AJ7:AM7"/>
    <mergeCell ref="Q6:Q8"/>
    <mergeCell ref="R6:R8"/>
    <mergeCell ref="S6:S8"/>
    <mergeCell ref="T6:AU6"/>
    <mergeCell ref="AV6:AV8"/>
    <mergeCell ref="G7:G8"/>
    <mergeCell ref="H7:I7"/>
    <mergeCell ref="K7:K8"/>
    <mergeCell ref="L7:L8"/>
    <mergeCell ref="M7:M8"/>
    <mergeCell ref="AR7:AU7"/>
    <mergeCell ref="AN7:AQ7"/>
    <mergeCell ref="F6:F8"/>
    <mergeCell ref="G6:I6"/>
    <mergeCell ref="J6:J8"/>
    <mergeCell ref="K6:N6"/>
    <mergeCell ref="O6:O8"/>
    <mergeCell ref="P6:P8"/>
    <mergeCell ref="N7:N8"/>
    <mergeCell ref="AU3:AV3"/>
    <mergeCell ref="AE4:AQ4"/>
    <mergeCell ref="AR4:AT4"/>
    <mergeCell ref="AU4:AV4"/>
    <mergeCell ref="AT5:AV5"/>
    <mergeCell ref="A6:A8"/>
    <mergeCell ref="B6:B8"/>
    <mergeCell ref="C6:C8"/>
    <mergeCell ref="D6:D8"/>
    <mergeCell ref="E6:E8"/>
    <mergeCell ref="C1:AT1"/>
    <mergeCell ref="B2:E4"/>
    <mergeCell ref="F2:J4"/>
    <mergeCell ref="AL2:AQ2"/>
    <mergeCell ref="AR2:AT2"/>
    <mergeCell ref="AG3:AQ3"/>
    <mergeCell ref="AR3:AT3"/>
  </mergeCells>
  <conditionalFormatting sqref="T10:AU16">
    <cfRule type="cellIs" priority="1" dxfId="13" operator="greaterThan" stopIfTrue="1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S1:S4 R5:R65536">
      <formula1>0</formula1>
      <formula2>2</formula2>
    </dataValidation>
    <dataValidation type="whole" allowBlank="1" showInputMessage="1" showErrorMessage="1" error="กรอกเฉพาะ 0 1 2 3" sqref="S5:S65536">
      <formula1>0</formula1>
      <formula2>3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0"/>
  <sheetViews>
    <sheetView zoomScalePageLayoutView="0" workbookViewId="0" topLeftCell="A5">
      <selection activeCell="K10" sqref="K10:K20"/>
    </sheetView>
  </sheetViews>
  <sheetFormatPr defaultColWidth="8.8515625" defaultRowHeight="15"/>
  <cols>
    <col min="1" max="1" width="6.8515625" style="11" bestFit="1" customWidth="1"/>
    <col min="2" max="2" width="8.00390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71093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11.00390625" style="8" customWidth="1"/>
    <col min="13" max="13" width="7.7109375" style="8" customWidth="1"/>
    <col min="14" max="14" width="6.421875" style="8" customWidth="1"/>
    <col min="15" max="15" width="6.28125" style="13" customWidth="1"/>
    <col min="16" max="16" width="7.421875" style="11" customWidth="1"/>
    <col min="17" max="17" width="6.8515625" style="11" customWidth="1"/>
    <col min="18" max="18" width="8.421875" style="11" customWidth="1"/>
    <col min="19" max="19" width="9.421875" style="11" customWidth="1"/>
    <col min="20" max="20" width="5.00390625" style="11" customWidth="1"/>
    <col min="21" max="21" width="6.7109375" style="11" bestFit="1" customWidth="1"/>
    <col min="22" max="22" width="5.28125" style="11" bestFit="1" customWidth="1"/>
    <col min="23" max="23" width="4.140625" style="11" bestFit="1" customWidth="1"/>
    <col min="24" max="24" width="5.00390625" style="11" bestFit="1" customWidth="1"/>
    <col min="25" max="25" width="5.7109375" style="11" bestFit="1" customWidth="1"/>
    <col min="26" max="45" width="4.140625" style="11" bestFit="1" customWidth="1"/>
    <col min="46" max="46" width="5.28125" style="11" customWidth="1"/>
    <col min="47" max="47" width="4.7109375" style="11" customWidth="1"/>
    <col min="48" max="48" width="27.7109375" style="11" customWidth="1"/>
    <col min="49" max="16384" width="8.8515625" style="11" customWidth="1"/>
  </cols>
  <sheetData>
    <row r="1" spans="3:46" ht="33"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2:48" ht="27.75">
      <c r="B2" s="215" t="s">
        <v>1</v>
      </c>
      <c r="C2" s="215"/>
      <c r="D2" s="215"/>
      <c r="E2" s="215"/>
      <c r="F2" s="216" t="s">
        <v>117</v>
      </c>
      <c r="G2" s="216"/>
      <c r="H2" s="216"/>
      <c r="I2" s="216"/>
      <c r="J2" s="216"/>
      <c r="K2" s="51"/>
      <c r="L2" s="52"/>
      <c r="M2" s="52"/>
      <c r="N2" s="53"/>
      <c r="O2" s="53"/>
      <c r="P2" s="54"/>
      <c r="Q2" s="53"/>
      <c r="R2" s="53"/>
      <c r="S2" s="5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95" t="s">
        <v>2</v>
      </c>
      <c r="AM2" s="195"/>
      <c r="AN2" s="195"/>
      <c r="AO2" s="195"/>
      <c r="AP2" s="195"/>
      <c r="AQ2" s="195"/>
      <c r="AR2" s="217">
        <v>9110</v>
      </c>
      <c r="AS2" s="217"/>
      <c r="AT2" s="217"/>
      <c r="AU2" s="3"/>
      <c r="AV2" s="3"/>
    </row>
    <row r="3" spans="2:48" ht="27.75">
      <c r="B3" s="215"/>
      <c r="C3" s="215"/>
      <c r="D3" s="215"/>
      <c r="E3" s="215"/>
      <c r="F3" s="216"/>
      <c r="G3" s="216"/>
      <c r="H3" s="216"/>
      <c r="I3" s="216"/>
      <c r="J3" s="216"/>
      <c r="K3" s="51"/>
      <c r="L3" s="52"/>
      <c r="M3" s="52"/>
      <c r="N3" s="56"/>
      <c r="O3" s="56"/>
      <c r="P3" s="57"/>
      <c r="Q3" s="136"/>
      <c r="R3" s="136"/>
      <c r="S3" s="58"/>
      <c r="T3" s="5"/>
      <c r="U3" s="5"/>
      <c r="V3" s="5"/>
      <c r="W3" s="5"/>
      <c r="X3" s="5"/>
      <c r="Y3" s="5"/>
      <c r="Z3" s="5"/>
      <c r="AA3" s="4"/>
      <c r="AB3" s="4"/>
      <c r="AF3" s="3"/>
      <c r="AG3" s="195" t="s">
        <v>115</v>
      </c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200">
        <v>689.8665349123099</v>
      </c>
      <c r="AS3" s="200"/>
      <c r="AT3" s="200"/>
      <c r="AU3" s="213" t="s">
        <v>4</v>
      </c>
      <c r="AV3" s="213"/>
    </row>
    <row r="4" spans="2:48" ht="27.75">
      <c r="B4" s="215"/>
      <c r="C4" s="215"/>
      <c r="D4" s="215"/>
      <c r="E4" s="215"/>
      <c r="F4" s="216"/>
      <c r="G4" s="216"/>
      <c r="H4" s="216"/>
      <c r="I4" s="216"/>
      <c r="J4" s="216"/>
      <c r="K4" s="51"/>
      <c r="L4" s="52"/>
      <c r="M4" s="52"/>
      <c r="N4" s="59"/>
      <c r="O4" s="59"/>
      <c r="P4" s="57"/>
      <c r="Q4" s="136"/>
      <c r="R4" s="136"/>
      <c r="S4" s="60"/>
      <c r="T4" s="61"/>
      <c r="U4" s="61"/>
      <c r="V4" s="5"/>
      <c r="W4" s="5"/>
      <c r="X4" s="5"/>
      <c r="Y4" s="5"/>
      <c r="Z4" s="5"/>
      <c r="AE4" s="195" t="s">
        <v>116</v>
      </c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214">
        <v>689.8665349123099</v>
      </c>
      <c r="AS4" s="214"/>
      <c r="AT4" s="214"/>
      <c r="AU4" s="213" t="s">
        <v>4</v>
      </c>
      <c r="AV4" s="213"/>
    </row>
    <row r="5" spans="1:48" ht="18.75" customHeight="1">
      <c r="A5" s="25"/>
      <c r="B5" s="6"/>
      <c r="C5" s="6"/>
      <c r="G5" s="7"/>
      <c r="K5" s="8" t="e">
        <f>#REF!+K10+K11+K12+#REF!+#REF!+#REF!+#REF!+#REF!+K13+#REF!+#REF!++#REF!+#REF!+#REF!+K14+#REF!+#REF!+#REF!+#REF!+K15+K16+K17+K18+#REF!+K19+#REF!+#REF!+#REF!+#REF!+#REF!+#REF!+#REF!+#REF!</f>
        <v>#REF!</v>
      </c>
      <c r="L5" s="9" t="e">
        <f>#REF!+#REF!+#REF!+#REF!+#REF!+#REF!+#REF!+#REF!+#REF!+#REF!+#REF!+#REF!+#REF!+#REF!</f>
        <v>#REF!</v>
      </c>
      <c r="M5" s="9" t="e">
        <f>#REF!+#REF!+#REF!</f>
        <v>#REF!</v>
      </c>
      <c r="N5" s="9"/>
      <c r="O5" s="6"/>
      <c r="AE5" s="50"/>
      <c r="AF5" s="50"/>
      <c r="AM5" s="50"/>
      <c r="AN5" s="50"/>
      <c r="AT5" s="172" t="s">
        <v>6</v>
      </c>
      <c r="AU5" s="172"/>
      <c r="AV5" s="172"/>
    </row>
    <row r="6" spans="1:48" ht="21" customHeight="1">
      <c r="A6" s="203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6" t="s">
        <v>47</v>
      </c>
      <c r="H6" s="207"/>
      <c r="I6" s="208"/>
      <c r="J6" s="174" t="s">
        <v>12</v>
      </c>
      <c r="K6" s="210" t="s">
        <v>37</v>
      </c>
      <c r="L6" s="210"/>
      <c r="M6" s="210"/>
      <c r="N6" s="210"/>
      <c r="O6" s="174" t="s">
        <v>13</v>
      </c>
      <c r="P6" s="181" t="s">
        <v>5</v>
      </c>
      <c r="Q6" s="174" t="s">
        <v>31</v>
      </c>
      <c r="R6" s="184" t="s">
        <v>38</v>
      </c>
      <c r="S6" s="187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0" t="s">
        <v>48</v>
      </c>
    </row>
    <row r="7" spans="1:48" ht="18.75" customHeight="1">
      <c r="A7" s="203"/>
      <c r="B7" s="173"/>
      <c r="C7" s="173"/>
      <c r="D7" s="173"/>
      <c r="E7" s="173"/>
      <c r="F7" s="173"/>
      <c r="G7" s="209" t="s">
        <v>3</v>
      </c>
      <c r="H7" s="205" t="s">
        <v>46</v>
      </c>
      <c r="I7" s="205"/>
      <c r="J7" s="175"/>
      <c r="K7" s="211" t="s">
        <v>40</v>
      </c>
      <c r="L7" s="196" t="s">
        <v>41</v>
      </c>
      <c r="M7" s="198" t="s">
        <v>42</v>
      </c>
      <c r="N7" s="199" t="s">
        <v>43</v>
      </c>
      <c r="O7" s="175"/>
      <c r="P7" s="182"/>
      <c r="Q7" s="175"/>
      <c r="R7" s="185"/>
      <c r="S7" s="188"/>
      <c r="T7" s="190" t="s">
        <v>15</v>
      </c>
      <c r="U7" s="190"/>
      <c r="V7" s="190"/>
      <c r="W7" s="190"/>
      <c r="X7" s="191" t="s">
        <v>16</v>
      </c>
      <c r="Y7" s="191"/>
      <c r="Z7" s="191"/>
      <c r="AA7" s="191"/>
      <c r="AB7" s="201" t="s">
        <v>17</v>
      </c>
      <c r="AC7" s="201"/>
      <c r="AD7" s="201"/>
      <c r="AE7" s="201"/>
      <c r="AF7" s="202" t="s">
        <v>18</v>
      </c>
      <c r="AG7" s="202"/>
      <c r="AH7" s="202"/>
      <c r="AI7" s="202"/>
      <c r="AJ7" s="192" t="s">
        <v>19</v>
      </c>
      <c r="AK7" s="192"/>
      <c r="AL7" s="192"/>
      <c r="AM7" s="192"/>
      <c r="AN7" s="193" t="s">
        <v>20</v>
      </c>
      <c r="AO7" s="193"/>
      <c r="AP7" s="193"/>
      <c r="AQ7" s="193"/>
      <c r="AR7" s="194" t="s">
        <v>21</v>
      </c>
      <c r="AS7" s="194"/>
      <c r="AT7" s="194"/>
      <c r="AU7" s="194"/>
      <c r="AV7" s="180"/>
    </row>
    <row r="8" spans="1:48" ht="27.75" customHeight="1">
      <c r="A8" s="203"/>
      <c r="B8" s="173"/>
      <c r="C8" s="173"/>
      <c r="D8" s="173"/>
      <c r="E8" s="173"/>
      <c r="F8" s="173"/>
      <c r="G8" s="209"/>
      <c r="H8" s="137" t="s">
        <v>22</v>
      </c>
      <c r="I8" s="84" t="s">
        <v>23</v>
      </c>
      <c r="J8" s="176"/>
      <c r="K8" s="211"/>
      <c r="L8" s="197"/>
      <c r="M8" s="198"/>
      <c r="N8" s="199"/>
      <c r="O8" s="176"/>
      <c r="P8" s="183"/>
      <c r="Q8" s="176"/>
      <c r="R8" s="186"/>
      <c r="S8" s="189"/>
      <c r="T8" s="139" t="s">
        <v>24</v>
      </c>
      <c r="U8" s="139" t="s">
        <v>25</v>
      </c>
      <c r="V8" s="139" t="s">
        <v>26</v>
      </c>
      <c r="W8" s="139" t="s">
        <v>27</v>
      </c>
      <c r="X8" s="143" t="s">
        <v>24</v>
      </c>
      <c r="Y8" s="143" t="s">
        <v>25</v>
      </c>
      <c r="Z8" s="143" t="s">
        <v>26</v>
      </c>
      <c r="AA8" s="143" t="s">
        <v>27</v>
      </c>
      <c r="AB8" s="141" t="s">
        <v>24</v>
      </c>
      <c r="AC8" s="141" t="s">
        <v>25</v>
      </c>
      <c r="AD8" s="141" t="s">
        <v>26</v>
      </c>
      <c r="AE8" s="141" t="s">
        <v>27</v>
      </c>
      <c r="AF8" s="142" t="s">
        <v>24</v>
      </c>
      <c r="AG8" s="142" t="s">
        <v>25</v>
      </c>
      <c r="AH8" s="142" t="s">
        <v>26</v>
      </c>
      <c r="AI8" s="142" t="s">
        <v>27</v>
      </c>
      <c r="AJ8" s="138" t="s">
        <v>24</v>
      </c>
      <c r="AK8" s="138" t="s">
        <v>25</v>
      </c>
      <c r="AL8" s="138" t="s">
        <v>26</v>
      </c>
      <c r="AM8" s="138" t="s">
        <v>27</v>
      </c>
      <c r="AN8" s="139" t="s">
        <v>24</v>
      </c>
      <c r="AO8" s="139" t="s">
        <v>25</v>
      </c>
      <c r="AP8" s="139" t="s">
        <v>26</v>
      </c>
      <c r="AQ8" s="139" t="s">
        <v>27</v>
      </c>
      <c r="AR8" s="140" t="s">
        <v>24</v>
      </c>
      <c r="AS8" s="140" t="s">
        <v>25</v>
      </c>
      <c r="AT8" s="140" t="s">
        <v>26</v>
      </c>
      <c r="AU8" s="140" t="s">
        <v>27</v>
      </c>
      <c r="AV8" s="180"/>
    </row>
    <row r="9" spans="1:48" ht="17.25">
      <c r="A9" s="204" t="s">
        <v>28</v>
      </c>
      <c r="B9" s="204"/>
      <c r="C9" s="204"/>
      <c r="D9" s="204"/>
      <c r="E9" s="204"/>
      <c r="F9" s="204"/>
      <c r="G9" s="17">
        <f>I9+H9</f>
        <v>213.20076547103</v>
      </c>
      <c r="H9" s="18">
        <f>SUM(H10:H19)</f>
        <v>213.20076547103</v>
      </c>
      <c r="I9" s="18">
        <f>SUM(I10:I19)</f>
        <v>0</v>
      </c>
      <c r="J9" s="18"/>
      <c r="K9" s="18">
        <f>SUM(K10:K19)</f>
        <v>230.85020402653</v>
      </c>
      <c r="L9" s="18">
        <f>SUM(L10:L19)</f>
        <v>0</v>
      </c>
      <c r="M9" s="18">
        <f>SUM(M10:M19)</f>
        <v>0</v>
      </c>
      <c r="N9" s="18">
        <f>SUM(N10:N19)</f>
        <v>0</v>
      </c>
      <c r="O9" s="18"/>
      <c r="P9" s="18">
        <f>SUM(P10:P19)</f>
        <v>230.85020402653</v>
      </c>
      <c r="Q9" s="18"/>
      <c r="R9" s="18"/>
      <c r="S9" s="18"/>
      <c r="T9" s="18">
        <f aca="true" t="shared" si="0" ref="T9:AU9">SUM(T10:T19)</f>
        <v>0</v>
      </c>
      <c r="U9" s="18">
        <f t="shared" si="0"/>
        <v>45.2493363815</v>
      </c>
      <c r="V9" s="18">
        <f t="shared" si="0"/>
        <v>41.45</v>
      </c>
      <c r="W9" s="18">
        <f t="shared" si="0"/>
        <v>0</v>
      </c>
      <c r="X9" s="18">
        <f t="shared" si="0"/>
        <v>90.34</v>
      </c>
      <c r="Y9" s="18">
        <f t="shared" si="0"/>
        <v>53.811516726090005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ht="21.75">
      <c r="A10" s="49" t="str">
        <f aca="true" t="shared" si="1" ref="A10:A19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2">
        <v>14</v>
      </c>
      <c r="C10" s="67" t="s">
        <v>133</v>
      </c>
      <c r="D10" s="81" t="s">
        <v>44</v>
      </c>
      <c r="E10" s="63" t="s">
        <v>119</v>
      </c>
      <c r="F10" s="114" t="s">
        <v>120</v>
      </c>
      <c r="G10" s="66">
        <v>17.8894405162</v>
      </c>
      <c r="H10" s="66">
        <v>17.8894405162</v>
      </c>
      <c r="I10" s="66">
        <v>0</v>
      </c>
      <c r="J10" s="23">
        <v>1</v>
      </c>
      <c r="K10" s="115">
        <v>19.2</v>
      </c>
      <c r="L10" s="115">
        <v>0</v>
      </c>
      <c r="M10" s="115">
        <v>0</v>
      </c>
      <c r="N10" s="115">
        <v>0</v>
      </c>
      <c r="O10" s="23">
        <v>4</v>
      </c>
      <c r="P10" s="116">
        <v>19.2</v>
      </c>
      <c r="Q10" s="65">
        <v>100</v>
      </c>
      <c r="R10" s="23">
        <v>1</v>
      </c>
      <c r="S10" s="23">
        <v>2</v>
      </c>
      <c r="T10" s="64">
        <v>0</v>
      </c>
      <c r="U10" s="64">
        <v>0</v>
      </c>
      <c r="V10" s="64">
        <v>19.2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14"/>
    </row>
    <row r="11" spans="1:48" ht="21.75">
      <c r="A11" s="49" t="str">
        <f t="shared" si="1"/>
        <v>   </v>
      </c>
      <c r="B11" s="62">
        <v>15</v>
      </c>
      <c r="C11" s="67" t="s">
        <v>134</v>
      </c>
      <c r="D11" s="81" t="s">
        <v>44</v>
      </c>
      <c r="E11" s="63" t="s">
        <v>119</v>
      </c>
      <c r="F11" s="114" t="s">
        <v>120</v>
      </c>
      <c r="G11" s="66">
        <v>22.0159050209</v>
      </c>
      <c r="H11" s="66">
        <v>22.0159050209</v>
      </c>
      <c r="I11" s="66">
        <v>0</v>
      </c>
      <c r="J11" s="23">
        <v>1</v>
      </c>
      <c r="K11" s="115">
        <v>22.25</v>
      </c>
      <c r="L11" s="115">
        <v>0</v>
      </c>
      <c r="M11" s="115">
        <v>0</v>
      </c>
      <c r="N11" s="115">
        <v>0</v>
      </c>
      <c r="O11" s="23">
        <v>3</v>
      </c>
      <c r="P11" s="116">
        <v>22.25</v>
      </c>
      <c r="Q11" s="65">
        <v>100</v>
      </c>
      <c r="R11" s="23">
        <v>2</v>
      </c>
      <c r="S11" s="23">
        <v>2</v>
      </c>
      <c r="T11" s="64">
        <v>0</v>
      </c>
      <c r="U11" s="64">
        <v>0</v>
      </c>
      <c r="V11" s="64">
        <v>22.25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14"/>
    </row>
    <row r="12" spans="1:48" ht="21.75">
      <c r="A12" s="49" t="str">
        <f t="shared" si="1"/>
        <v>   </v>
      </c>
      <c r="B12" s="62">
        <v>17</v>
      </c>
      <c r="C12" s="67" t="s">
        <v>136</v>
      </c>
      <c r="D12" s="81" t="s">
        <v>44</v>
      </c>
      <c r="E12" s="63" t="s">
        <v>119</v>
      </c>
      <c r="F12" s="114" t="s">
        <v>120</v>
      </c>
      <c r="G12" s="66">
        <v>46.2152159074</v>
      </c>
      <c r="H12" s="66">
        <v>46.2152159074</v>
      </c>
      <c r="I12" s="66">
        <v>0</v>
      </c>
      <c r="J12" s="23">
        <v>1</v>
      </c>
      <c r="K12" s="115">
        <v>62.32</v>
      </c>
      <c r="L12" s="115">
        <v>0</v>
      </c>
      <c r="M12" s="115">
        <v>0</v>
      </c>
      <c r="N12" s="115">
        <v>0</v>
      </c>
      <c r="O12" s="23">
        <v>3</v>
      </c>
      <c r="P12" s="116">
        <v>62.32</v>
      </c>
      <c r="Q12" s="65">
        <v>100</v>
      </c>
      <c r="R12" s="23">
        <v>2</v>
      </c>
      <c r="S12" s="23">
        <v>2</v>
      </c>
      <c r="T12" s="64">
        <v>0</v>
      </c>
      <c r="U12" s="64">
        <v>0</v>
      </c>
      <c r="V12" s="64">
        <v>0</v>
      </c>
      <c r="W12" s="64">
        <v>0</v>
      </c>
      <c r="X12" s="120">
        <v>62.32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14"/>
    </row>
    <row r="13" spans="1:48" ht="21.75">
      <c r="A13" s="49" t="str">
        <f t="shared" si="1"/>
        <v>   </v>
      </c>
      <c r="B13" s="62">
        <v>35</v>
      </c>
      <c r="C13" s="67" t="s">
        <v>154</v>
      </c>
      <c r="D13" s="81" t="s">
        <v>194</v>
      </c>
      <c r="E13" s="63" t="s">
        <v>119</v>
      </c>
      <c r="F13" s="114" t="s">
        <v>120</v>
      </c>
      <c r="G13" s="66">
        <v>9.78811651094</v>
      </c>
      <c r="H13" s="66">
        <v>9.78811651094</v>
      </c>
      <c r="I13" s="66">
        <v>0</v>
      </c>
      <c r="J13" s="23">
        <v>1</v>
      </c>
      <c r="K13" s="115">
        <v>9.78811651094</v>
      </c>
      <c r="L13" s="115">
        <v>0</v>
      </c>
      <c r="M13" s="115">
        <v>0</v>
      </c>
      <c r="N13" s="115">
        <v>0</v>
      </c>
      <c r="O13" s="23">
        <v>3</v>
      </c>
      <c r="P13" s="116">
        <v>9.78811651094</v>
      </c>
      <c r="Q13" s="65">
        <v>100</v>
      </c>
      <c r="R13" s="23">
        <v>1</v>
      </c>
      <c r="S13" s="23">
        <v>2</v>
      </c>
      <c r="T13" s="64">
        <v>0</v>
      </c>
      <c r="U13" s="64">
        <v>0</v>
      </c>
      <c r="V13" s="64">
        <v>0</v>
      </c>
      <c r="W13" s="64">
        <v>0</v>
      </c>
      <c r="X13" s="64">
        <v>9.79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14" t="s">
        <v>243</v>
      </c>
    </row>
    <row r="14" spans="1:48" ht="21.75">
      <c r="A14" s="49" t="str">
        <f t="shared" si="1"/>
        <v>   </v>
      </c>
      <c r="B14" s="62">
        <v>41</v>
      </c>
      <c r="C14" s="67" t="s">
        <v>160</v>
      </c>
      <c r="D14" s="81" t="s">
        <v>200</v>
      </c>
      <c r="E14" s="63" t="s">
        <v>119</v>
      </c>
      <c r="F14" s="114" t="s">
        <v>120</v>
      </c>
      <c r="G14" s="66">
        <v>24.6427914282</v>
      </c>
      <c r="H14" s="66">
        <v>24.6427914282</v>
      </c>
      <c r="I14" s="66">
        <v>0</v>
      </c>
      <c r="J14" s="23">
        <v>1</v>
      </c>
      <c r="K14" s="115">
        <v>24.6427914282</v>
      </c>
      <c r="L14" s="115">
        <v>0</v>
      </c>
      <c r="M14" s="115">
        <v>0</v>
      </c>
      <c r="N14" s="115">
        <v>0</v>
      </c>
      <c r="O14" s="23">
        <v>6</v>
      </c>
      <c r="P14" s="116">
        <v>24.6427914282</v>
      </c>
      <c r="Q14" s="65">
        <v>100</v>
      </c>
      <c r="R14" s="23">
        <v>1</v>
      </c>
      <c r="S14" s="23">
        <v>2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24.6427914282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14"/>
    </row>
    <row r="15" spans="1:48" ht="21.75">
      <c r="A15" s="49" t="str">
        <f t="shared" si="1"/>
        <v>   </v>
      </c>
      <c r="B15" s="62">
        <v>46</v>
      </c>
      <c r="C15" s="67" t="s">
        <v>165</v>
      </c>
      <c r="D15" s="81" t="s">
        <v>205</v>
      </c>
      <c r="E15" s="63" t="s">
        <v>119</v>
      </c>
      <c r="F15" s="114" t="s">
        <v>120</v>
      </c>
      <c r="G15" s="66">
        <v>18.231234408</v>
      </c>
      <c r="H15" s="66">
        <v>18.231234408</v>
      </c>
      <c r="I15" s="66">
        <v>0</v>
      </c>
      <c r="J15" s="23">
        <v>1</v>
      </c>
      <c r="K15" s="115">
        <v>18.231234408</v>
      </c>
      <c r="L15" s="115">
        <v>0</v>
      </c>
      <c r="M15" s="115">
        <v>0</v>
      </c>
      <c r="N15" s="115">
        <v>0</v>
      </c>
      <c r="O15" s="23">
        <v>4</v>
      </c>
      <c r="P15" s="116">
        <v>18.231234408</v>
      </c>
      <c r="Q15" s="65">
        <v>100</v>
      </c>
      <c r="R15" s="23">
        <v>2</v>
      </c>
      <c r="S15" s="23">
        <v>2</v>
      </c>
      <c r="T15" s="64">
        <v>0</v>
      </c>
      <c r="U15" s="64">
        <v>0</v>
      </c>
      <c r="V15" s="64">
        <v>0</v>
      </c>
      <c r="W15" s="64">
        <v>0</v>
      </c>
      <c r="X15" s="64">
        <v>18.23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14" t="s">
        <v>244</v>
      </c>
    </row>
    <row r="16" spans="1:48" ht="21.75">
      <c r="A16" s="49" t="str">
        <f t="shared" si="1"/>
        <v>   </v>
      </c>
      <c r="B16" s="62">
        <v>47</v>
      </c>
      <c r="C16" s="67" t="s">
        <v>166</v>
      </c>
      <c r="D16" s="81" t="s">
        <v>206</v>
      </c>
      <c r="E16" s="63" t="s">
        <v>119</v>
      </c>
      <c r="F16" s="114" t="s">
        <v>120</v>
      </c>
      <c r="G16" s="66">
        <v>7.10530642619</v>
      </c>
      <c r="H16" s="66">
        <v>7.10530642619</v>
      </c>
      <c r="I16" s="66">
        <v>0</v>
      </c>
      <c r="J16" s="23">
        <v>1</v>
      </c>
      <c r="K16" s="115">
        <v>7.10530642619</v>
      </c>
      <c r="L16" s="115">
        <v>0</v>
      </c>
      <c r="M16" s="115">
        <v>0</v>
      </c>
      <c r="N16" s="115">
        <v>0</v>
      </c>
      <c r="O16" s="23">
        <v>4</v>
      </c>
      <c r="P16" s="116">
        <v>7.10530642619</v>
      </c>
      <c r="Q16" s="65">
        <v>100</v>
      </c>
      <c r="R16" s="23">
        <v>1</v>
      </c>
      <c r="S16" s="23">
        <v>2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7.10530642619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14"/>
    </row>
    <row r="17" spans="1:48" ht="21.75">
      <c r="A17" s="49" t="str">
        <f t="shared" si="1"/>
        <v>   </v>
      </c>
      <c r="B17" s="62">
        <v>48</v>
      </c>
      <c r="C17" s="67" t="s">
        <v>167</v>
      </c>
      <c r="D17" s="81" t="s">
        <v>207</v>
      </c>
      <c r="E17" s="63" t="s">
        <v>119</v>
      </c>
      <c r="F17" s="114" t="s">
        <v>120</v>
      </c>
      <c r="G17" s="66">
        <v>25.201540943</v>
      </c>
      <c r="H17" s="66">
        <v>25.201540943</v>
      </c>
      <c r="I17" s="66">
        <v>0</v>
      </c>
      <c r="J17" s="23">
        <v>1</v>
      </c>
      <c r="K17" s="115">
        <v>25.201540943</v>
      </c>
      <c r="L17" s="115">
        <v>0</v>
      </c>
      <c r="M17" s="115">
        <v>0</v>
      </c>
      <c r="N17" s="115">
        <v>0</v>
      </c>
      <c r="O17" s="23">
        <v>4</v>
      </c>
      <c r="P17" s="116">
        <v>25.201540943</v>
      </c>
      <c r="Q17" s="65">
        <v>100</v>
      </c>
      <c r="R17" s="23">
        <v>2</v>
      </c>
      <c r="S17" s="23">
        <v>2</v>
      </c>
      <c r="T17" s="64">
        <v>0</v>
      </c>
      <c r="U17" s="64">
        <v>25.201540943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14" t="s">
        <v>249</v>
      </c>
    </row>
    <row r="18" spans="1:48" ht="21.75">
      <c r="A18" s="49" t="str">
        <f t="shared" si="1"/>
        <v>   </v>
      </c>
      <c r="B18" s="62">
        <v>49</v>
      </c>
      <c r="C18" s="67" t="s">
        <v>168</v>
      </c>
      <c r="D18" s="81" t="s">
        <v>208</v>
      </c>
      <c r="E18" s="63" t="s">
        <v>119</v>
      </c>
      <c r="F18" s="114" t="s">
        <v>120</v>
      </c>
      <c r="G18" s="66">
        <v>20.0477954385</v>
      </c>
      <c r="H18" s="66">
        <v>20.0477954385</v>
      </c>
      <c r="I18" s="66">
        <v>0</v>
      </c>
      <c r="J18" s="23">
        <v>1</v>
      </c>
      <c r="K18" s="115">
        <v>20.0477954385</v>
      </c>
      <c r="L18" s="115">
        <v>0</v>
      </c>
      <c r="M18" s="115">
        <v>0</v>
      </c>
      <c r="N18" s="115">
        <v>0</v>
      </c>
      <c r="O18" s="23">
        <v>5</v>
      </c>
      <c r="P18" s="116">
        <v>20.0477954385</v>
      </c>
      <c r="Q18" s="65">
        <v>100</v>
      </c>
      <c r="R18" s="23">
        <v>1</v>
      </c>
      <c r="S18" s="23">
        <v>2</v>
      </c>
      <c r="T18" s="64">
        <v>0</v>
      </c>
      <c r="U18" s="64">
        <v>20.0477954385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14" t="s">
        <v>250</v>
      </c>
    </row>
    <row r="19" spans="1:48" ht="21.75">
      <c r="A19" s="49" t="str">
        <f t="shared" si="1"/>
        <v>   </v>
      </c>
      <c r="B19" s="62">
        <v>52</v>
      </c>
      <c r="C19" s="67" t="s">
        <v>171</v>
      </c>
      <c r="D19" s="81" t="s">
        <v>211</v>
      </c>
      <c r="E19" s="63" t="s">
        <v>119</v>
      </c>
      <c r="F19" s="114" t="s">
        <v>120</v>
      </c>
      <c r="G19" s="66">
        <v>22.0634188717</v>
      </c>
      <c r="H19" s="66">
        <v>22.0634188717</v>
      </c>
      <c r="I19" s="66">
        <v>0</v>
      </c>
      <c r="J19" s="23">
        <v>1</v>
      </c>
      <c r="K19" s="115">
        <v>22.0634188717</v>
      </c>
      <c r="L19" s="115">
        <v>0</v>
      </c>
      <c r="M19" s="115">
        <v>0</v>
      </c>
      <c r="N19" s="115">
        <v>0</v>
      </c>
      <c r="O19" s="23">
        <v>5</v>
      </c>
      <c r="P19" s="116">
        <v>22.0634188717</v>
      </c>
      <c r="Q19" s="65">
        <v>100</v>
      </c>
      <c r="R19" s="23">
        <v>1</v>
      </c>
      <c r="S19" s="23">
        <v>2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22.0634188717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14"/>
    </row>
    <row r="20" ht="17.25">
      <c r="K20" s="8">
        <f>SUM(K10:K19)</f>
        <v>230.85020402653</v>
      </c>
    </row>
  </sheetData>
  <sheetProtection/>
  <mergeCells count="42">
    <mergeCell ref="A9:F9"/>
    <mergeCell ref="T7:W7"/>
    <mergeCell ref="X7:AA7"/>
    <mergeCell ref="AB7:AE7"/>
    <mergeCell ref="AF7:AI7"/>
    <mergeCell ref="AJ7:AM7"/>
    <mergeCell ref="Q6:Q8"/>
    <mergeCell ref="R6:R8"/>
    <mergeCell ref="S6:S8"/>
    <mergeCell ref="T6:AU6"/>
    <mergeCell ref="AV6:AV8"/>
    <mergeCell ref="G7:G8"/>
    <mergeCell ref="H7:I7"/>
    <mergeCell ref="K7:K8"/>
    <mergeCell ref="L7:L8"/>
    <mergeCell ref="M7:M8"/>
    <mergeCell ref="AR7:AU7"/>
    <mergeCell ref="AN7:AQ7"/>
    <mergeCell ref="F6:F8"/>
    <mergeCell ref="G6:I6"/>
    <mergeCell ref="J6:J8"/>
    <mergeCell ref="K6:N6"/>
    <mergeCell ref="O6:O8"/>
    <mergeCell ref="P6:P8"/>
    <mergeCell ref="N7:N8"/>
    <mergeCell ref="AU3:AV3"/>
    <mergeCell ref="AE4:AQ4"/>
    <mergeCell ref="AR4:AT4"/>
    <mergeCell ref="AU4:AV4"/>
    <mergeCell ref="AT5:AV5"/>
    <mergeCell ref="A6:A8"/>
    <mergeCell ref="B6:B8"/>
    <mergeCell ref="C6:C8"/>
    <mergeCell ref="D6:D8"/>
    <mergeCell ref="E6:E8"/>
    <mergeCell ref="C1:AT1"/>
    <mergeCell ref="B2:E4"/>
    <mergeCell ref="F2:J4"/>
    <mergeCell ref="AL2:AQ2"/>
    <mergeCell ref="AR2:AT2"/>
    <mergeCell ref="AG3:AQ3"/>
    <mergeCell ref="AR3:AT3"/>
  </mergeCells>
  <conditionalFormatting sqref="T10:AU19">
    <cfRule type="cellIs" priority="1" dxfId="13" operator="greaterThan" stopIfTrue="1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S1:S4 R5:R65536">
      <formula1>0</formula1>
      <formula2>2</formula2>
    </dataValidation>
    <dataValidation type="whole" allowBlank="1" showInputMessage="1" showErrorMessage="1" error="กรอกเฉพาะ 0 1 2 3" sqref="S5:S65536">
      <formula1>0</formula1>
      <formula2>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7" zoomScaleNormal="95" zoomScaleSheetLayoutView="87" zoomScalePageLayoutView="0" workbookViewId="0" topLeftCell="C19">
      <selection activeCell="C36" sqref="C36"/>
    </sheetView>
  </sheetViews>
  <sheetFormatPr defaultColWidth="9.140625" defaultRowHeight="15"/>
  <sheetData>
    <row r="1" spans="1:4" ht="29.25">
      <c r="A1" s="152"/>
      <c r="B1" s="152" t="s">
        <v>263</v>
      </c>
      <c r="C1" s="152"/>
      <c r="D1" s="163" t="s">
        <v>264</v>
      </c>
    </row>
    <row r="2" spans="1:4" ht="29.25">
      <c r="A2" s="153">
        <v>1</v>
      </c>
      <c r="B2" s="153">
        <v>13</v>
      </c>
      <c r="C2" s="153">
        <v>58.58</v>
      </c>
      <c r="D2" s="153">
        <v>58.58</v>
      </c>
    </row>
    <row r="3" spans="1:4" ht="29.25">
      <c r="A3" s="154">
        <v>2</v>
      </c>
      <c r="B3" s="154">
        <v>14</v>
      </c>
      <c r="C3" s="154">
        <v>18.47</v>
      </c>
      <c r="D3" s="154">
        <v>18.47</v>
      </c>
    </row>
    <row r="4" spans="1:13" ht="29.25">
      <c r="A4" s="154">
        <v>3</v>
      </c>
      <c r="B4" s="154">
        <v>15</v>
      </c>
      <c r="C4" s="154">
        <v>15.24</v>
      </c>
      <c r="D4" s="154">
        <v>15.24</v>
      </c>
      <c r="F4">
        <v>1</v>
      </c>
      <c r="G4" s="158">
        <v>13</v>
      </c>
      <c r="H4" s="158">
        <v>58.58</v>
      </c>
      <c r="K4" s="160">
        <v>8</v>
      </c>
      <c r="L4" s="160">
        <v>33</v>
      </c>
      <c r="M4" s="160">
        <v>18.48</v>
      </c>
    </row>
    <row r="5" spans="1:13" ht="29.25">
      <c r="A5" s="154">
        <v>4</v>
      </c>
      <c r="B5" s="154">
        <v>17</v>
      </c>
      <c r="C5" s="154">
        <v>9.1</v>
      </c>
      <c r="D5" s="154">
        <v>9.1</v>
      </c>
      <c r="F5">
        <v>2</v>
      </c>
      <c r="G5" s="159">
        <v>24</v>
      </c>
      <c r="H5" s="159">
        <v>2.33</v>
      </c>
      <c r="K5" s="160">
        <v>9</v>
      </c>
      <c r="L5" s="160">
        <v>34</v>
      </c>
      <c r="M5" s="160">
        <v>24.63</v>
      </c>
    </row>
    <row r="6" spans="1:13" ht="29.25">
      <c r="A6" s="155">
        <v>5</v>
      </c>
      <c r="B6" s="155">
        <v>24</v>
      </c>
      <c r="C6" s="155">
        <v>2.33</v>
      </c>
      <c r="D6" s="155">
        <v>2.33</v>
      </c>
      <c r="F6">
        <v>3</v>
      </c>
      <c r="G6" s="159">
        <v>25</v>
      </c>
      <c r="H6" s="159">
        <v>2.6</v>
      </c>
      <c r="K6" s="160">
        <v>12</v>
      </c>
      <c r="L6" s="160">
        <v>37</v>
      </c>
      <c r="M6" s="160">
        <v>7.33</v>
      </c>
    </row>
    <row r="7" spans="1:13" ht="29.25">
      <c r="A7" s="155">
        <v>6</v>
      </c>
      <c r="B7" s="155">
        <v>25</v>
      </c>
      <c r="C7" s="155">
        <v>2.6</v>
      </c>
      <c r="D7" s="155">
        <v>2.6</v>
      </c>
      <c r="F7">
        <v>4</v>
      </c>
      <c r="G7" s="159">
        <v>31</v>
      </c>
      <c r="H7" s="159">
        <v>4.57</v>
      </c>
      <c r="K7" s="160">
        <v>13</v>
      </c>
      <c r="L7" s="160">
        <v>38</v>
      </c>
      <c r="M7" s="160">
        <v>35.04</v>
      </c>
    </row>
    <row r="8" spans="1:13" ht="29.25">
      <c r="A8" s="155">
        <v>7</v>
      </c>
      <c r="B8" s="155">
        <v>31</v>
      </c>
      <c r="C8" s="155">
        <v>4.57</v>
      </c>
      <c r="D8" s="155">
        <v>4.57</v>
      </c>
      <c r="F8">
        <v>5</v>
      </c>
      <c r="G8" s="158">
        <v>36</v>
      </c>
      <c r="H8" s="158">
        <v>6.56</v>
      </c>
      <c r="K8" s="160">
        <v>14</v>
      </c>
      <c r="L8" s="160">
        <v>39</v>
      </c>
      <c r="M8" s="160">
        <v>27.01</v>
      </c>
    </row>
    <row r="9" spans="1:13" ht="29.25">
      <c r="A9" s="156">
        <v>8</v>
      </c>
      <c r="B9" s="156">
        <v>33</v>
      </c>
      <c r="C9" s="156">
        <v>18.48</v>
      </c>
      <c r="D9" s="156">
        <v>18.48</v>
      </c>
      <c r="F9">
        <v>6</v>
      </c>
      <c r="G9" s="158">
        <v>40</v>
      </c>
      <c r="H9" s="158">
        <v>34.86</v>
      </c>
      <c r="K9" s="160">
        <v>17</v>
      </c>
      <c r="L9" s="160">
        <v>42</v>
      </c>
      <c r="M9" s="160">
        <v>17.04</v>
      </c>
    </row>
    <row r="10" spans="1:13" ht="29.25">
      <c r="A10" s="156">
        <v>9</v>
      </c>
      <c r="B10" s="156">
        <v>34</v>
      </c>
      <c r="C10" s="156">
        <v>24.63</v>
      </c>
      <c r="D10" s="156">
        <v>24.63</v>
      </c>
      <c r="F10">
        <v>7</v>
      </c>
      <c r="G10" s="158">
        <v>43</v>
      </c>
      <c r="H10" s="158">
        <v>20.255</v>
      </c>
      <c r="K10" s="160">
        <v>20</v>
      </c>
      <c r="L10" s="160">
        <v>45</v>
      </c>
      <c r="M10" s="160">
        <v>5.35</v>
      </c>
    </row>
    <row r="11" spans="1:13" ht="29.25">
      <c r="A11" s="154">
        <v>10</v>
      </c>
      <c r="B11" s="154">
        <v>35</v>
      </c>
      <c r="C11" s="154">
        <v>36.83</v>
      </c>
      <c r="D11" s="154">
        <v>36.83</v>
      </c>
      <c r="F11">
        <v>8</v>
      </c>
      <c r="G11" s="158">
        <v>44</v>
      </c>
      <c r="H11" s="158">
        <v>19.265</v>
      </c>
      <c r="M11">
        <f>SUM(M4:M10)</f>
        <v>134.88</v>
      </c>
    </row>
    <row r="12" spans="1:8" ht="29.25">
      <c r="A12" s="153">
        <v>11</v>
      </c>
      <c r="B12" s="153">
        <v>36</v>
      </c>
      <c r="C12" s="153">
        <v>6.56</v>
      </c>
      <c r="D12" s="153">
        <v>6.56</v>
      </c>
      <c r="F12">
        <v>9</v>
      </c>
      <c r="G12" s="158">
        <v>54</v>
      </c>
      <c r="H12" s="158">
        <v>3.33</v>
      </c>
    </row>
    <row r="13" spans="1:8" ht="29.25">
      <c r="A13" s="156">
        <v>12</v>
      </c>
      <c r="B13" s="156">
        <v>37</v>
      </c>
      <c r="C13" s="156">
        <v>7.33</v>
      </c>
      <c r="D13" s="156">
        <v>7.33</v>
      </c>
      <c r="F13">
        <v>10</v>
      </c>
      <c r="G13" s="158">
        <v>55</v>
      </c>
      <c r="H13" s="158">
        <v>15.63</v>
      </c>
    </row>
    <row r="14" spans="1:8" ht="29.25">
      <c r="A14" s="156">
        <v>13</v>
      </c>
      <c r="B14" s="156">
        <v>38</v>
      </c>
      <c r="C14" s="156">
        <v>35.04</v>
      </c>
      <c r="D14" s="156">
        <v>35.04</v>
      </c>
      <c r="F14">
        <v>11</v>
      </c>
      <c r="G14" s="158">
        <v>56</v>
      </c>
      <c r="H14" s="158">
        <v>19.72</v>
      </c>
    </row>
    <row r="15" spans="1:8" ht="29.25">
      <c r="A15" s="156">
        <v>14</v>
      </c>
      <c r="B15" s="156">
        <v>39</v>
      </c>
      <c r="C15" s="156">
        <v>27.01</v>
      </c>
      <c r="D15" s="156">
        <v>27.01</v>
      </c>
      <c r="F15">
        <v>12</v>
      </c>
      <c r="G15" s="158">
        <v>57</v>
      </c>
      <c r="H15" s="158">
        <v>10.43</v>
      </c>
    </row>
    <row r="16" spans="1:8" ht="29.25">
      <c r="A16" s="153">
        <v>15</v>
      </c>
      <c r="B16" s="153">
        <v>40</v>
      </c>
      <c r="C16" s="153">
        <v>34.86</v>
      </c>
      <c r="D16" s="153">
        <v>34.86</v>
      </c>
      <c r="F16">
        <v>13</v>
      </c>
      <c r="G16" s="158">
        <v>58</v>
      </c>
      <c r="H16" s="158">
        <v>18.37</v>
      </c>
    </row>
    <row r="17" spans="1:8" ht="29.25">
      <c r="A17" s="154">
        <v>16</v>
      </c>
      <c r="B17" s="154">
        <v>41</v>
      </c>
      <c r="C17" s="154">
        <v>22.74</v>
      </c>
      <c r="D17" s="154">
        <v>22.74</v>
      </c>
      <c r="F17">
        <v>14</v>
      </c>
      <c r="G17" s="158">
        <v>59</v>
      </c>
      <c r="H17" s="158">
        <v>3.21</v>
      </c>
    </row>
    <row r="18" spans="1:8" ht="29.25">
      <c r="A18" s="156">
        <v>17</v>
      </c>
      <c r="B18" s="156">
        <v>42</v>
      </c>
      <c r="C18" s="156">
        <v>17.04</v>
      </c>
      <c r="D18" s="156">
        <v>17.04</v>
      </c>
      <c r="H18">
        <f>SUM(H4:H17)</f>
        <v>219.71</v>
      </c>
    </row>
    <row r="19" spans="1:13" ht="29.25">
      <c r="A19" s="153">
        <v>18</v>
      </c>
      <c r="B19" s="153">
        <v>43</v>
      </c>
      <c r="C19" s="153">
        <v>20.255</v>
      </c>
      <c r="D19" s="153">
        <v>20.255</v>
      </c>
      <c r="K19" s="162">
        <v>1</v>
      </c>
      <c r="L19" s="162">
        <v>14</v>
      </c>
      <c r="M19" s="162">
        <v>18.47</v>
      </c>
    </row>
    <row r="20" spans="1:13" ht="29.25">
      <c r="A20" s="153">
        <v>19</v>
      </c>
      <c r="B20" s="153">
        <v>44</v>
      </c>
      <c r="C20" s="153">
        <v>19.265</v>
      </c>
      <c r="D20" s="153">
        <v>19.265</v>
      </c>
      <c r="K20" s="162">
        <v>2</v>
      </c>
      <c r="L20" s="162">
        <v>15</v>
      </c>
      <c r="M20" s="162">
        <v>15.24</v>
      </c>
    </row>
    <row r="21" spans="1:13" ht="29.25">
      <c r="A21" s="156">
        <v>20</v>
      </c>
      <c r="B21" s="156">
        <v>45</v>
      </c>
      <c r="C21" s="156">
        <v>5.35</v>
      </c>
      <c r="D21" s="156">
        <v>5.35</v>
      </c>
      <c r="K21" s="162">
        <v>3</v>
      </c>
      <c r="L21" s="162">
        <v>17</v>
      </c>
      <c r="M21" s="162">
        <v>9.1</v>
      </c>
    </row>
    <row r="22" spans="1:13" ht="29.25">
      <c r="A22" s="154">
        <v>21</v>
      </c>
      <c r="B22" s="154">
        <v>46</v>
      </c>
      <c r="C22" s="154">
        <v>19.13</v>
      </c>
      <c r="D22" s="154">
        <v>19.13</v>
      </c>
      <c r="G22" s="161">
        <v>25</v>
      </c>
      <c r="H22" s="161">
        <v>51</v>
      </c>
      <c r="I22" s="161">
        <v>38.78</v>
      </c>
      <c r="K22" s="162">
        <v>4</v>
      </c>
      <c r="L22" s="162">
        <v>35</v>
      </c>
      <c r="M22" s="162">
        <v>36.83</v>
      </c>
    </row>
    <row r="23" spans="1:13" ht="29.25">
      <c r="A23" s="154">
        <v>22</v>
      </c>
      <c r="B23" s="154">
        <v>47</v>
      </c>
      <c r="C23" s="154">
        <v>7.11</v>
      </c>
      <c r="D23" s="154">
        <v>7.11</v>
      </c>
      <c r="G23" s="161">
        <v>33</v>
      </c>
      <c r="H23" s="161">
        <v>60</v>
      </c>
      <c r="I23" s="161">
        <v>25.32</v>
      </c>
      <c r="K23" s="162">
        <v>5</v>
      </c>
      <c r="L23" s="162">
        <v>41</v>
      </c>
      <c r="M23" s="162">
        <v>22.74</v>
      </c>
    </row>
    <row r="24" spans="1:13" ht="29.25">
      <c r="A24" s="154">
        <v>23</v>
      </c>
      <c r="B24" s="154">
        <v>48</v>
      </c>
      <c r="C24" s="154">
        <v>30.24</v>
      </c>
      <c r="D24" s="154">
        <v>30.24</v>
      </c>
      <c r="G24" s="161">
        <v>34</v>
      </c>
      <c r="H24" s="161">
        <v>61</v>
      </c>
      <c r="I24" s="161">
        <v>16.12</v>
      </c>
      <c r="K24" s="162">
        <v>6</v>
      </c>
      <c r="L24" s="162">
        <v>46</v>
      </c>
      <c r="M24" s="162">
        <v>19.13</v>
      </c>
    </row>
    <row r="25" spans="1:13" ht="29.25">
      <c r="A25" s="154">
        <v>24</v>
      </c>
      <c r="B25" s="154">
        <v>49</v>
      </c>
      <c r="C25" s="154">
        <v>57.01</v>
      </c>
      <c r="D25" s="154">
        <v>57.01</v>
      </c>
      <c r="I25">
        <f>SUM(I22:I24)</f>
        <v>80.22</v>
      </c>
      <c r="K25" s="162">
        <v>7</v>
      </c>
      <c r="L25" s="162">
        <v>47</v>
      </c>
      <c r="M25" s="162">
        <v>7.11</v>
      </c>
    </row>
    <row r="26" spans="1:13" ht="29.25">
      <c r="A26" s="157">
        <v>25</v>
      </c>
      <c r="B26" s="157">
        <v>51</v>
      </c>
      <c r="C26" s="157">
        <v>38.78</v>
      </c>
      <c r="D26" s="157">
        <v>38.78</v>
      </c>
      <c r="K26" s="162">
        <v>8</v>
      </c>
      <c r="L26" s="162">
        <v>48</v>
      </c>
      <c r="M26" s="162">
        <v>30.24</v>
      </c>
    </row>
    <row r="27" spans="1:13" ht="29.25">
      <c r="A27" s="154">
        <v>26</v>
      </c>
      <c r="B27" s="154">
        <v>52</v>
      </c>
      <c r="C27" s="154">
        <v>22.46</v>
      </c>
      <c r="D27" s="154">
        <v>22.46</v>
      </c>
      <c r="K27" s="162">
        <v>9</v>
      </c>
      <c r="L27" s="162">
        <v>49</v>
      </c>
      <c r="M27" s="162">
        <v>57.01</v>
      </c>
    </row>
    <row r="28" spans="1:13" ht="29.25">
      <c r="A28" s="153">
        <v>27</v>
      </c>
      <c r="B28" s="153">
        <v>54</v>
      </c>
      <c r="C28" s="153">
        <v>3.33</v>
      </c>
      <c r="D28" s="153">
        <v>3.33</v>
      </c>
      <c r="K28" s="162">
        <v>10</v>
      </c>
      <c r="L28" s="162">
        <v>52</v>
      </c>
      <c r="M28" s="162">
        <v>22.46</v>
      </c>
    </row>
    <row r="29" spans="1:13" ht="29.25">
      <c r="A29" s="153">
        <v>28</v>
      </c>
      <c r="B29" s="153">
        <v>55</v>
      </c>
      <c r="C29" s="153">
        <v>6.19</v>
      </c>
      <c r="D29" s="153">
        <v>15.63</v>
      </c>
      <c r="M29">
        <f>SUM(M19:M28)</f>
        <v>238.33</v>
      </c>
    </row>
    <row r="30" spans="1:8" ht="29.25">
      <c r="A30" s="153">
        <v>29</v>
      </c>
      <c r="B30" s="153">
        <v>56</v>
      </c>
      <c r="C30" s="153">
        <v>19.72</v>
      </c>
      <c r="D30" s="153">
        <v>19.72</v>
      </c>
      <c r="H30">
        <f>H18+M11+I25+M29</f>
        <v>673.1400000000001</v>
      </c>
    </row>
    <row r="31" spans="1:4" ht="29.25">
      <c r="A31" s="153">
        <v>30</v>
      </c>
      <c r="B31" s="153">
        <v>57</v>
      </c>
      <c r="C31" s="153">
        <v>10.43</v>
      </c>
      <c r="D31" s="153">
        <v>10.43</v>
      </c>
    </row>
    <row r="32" spans="1:4" ht="29.25">
      <c r="A32" s="153">
        <v>31</v>
      </c>
      <c r="B32" s="153">
        <v>58</v>
      </c>
      <c r="C32" s="153">
        <v>18.37</v>
      </c>
      <c r="D32" s="153">
        <v>18.37</v>
      </c>
    </row>
    <row r="33" spans="1:4" ht="29.25">
      <c r="A33" s="153">
        <v>32</v>
      </c>
      <c r="B33" s="153">
        <v>59</v>
      </c>
      <c r="C33" s="153">
        <v>3.21</v>
      </c>
      <c r="D33" s="153">
        <v>3.21</v>
      </c>
    </row>
    <row r="34" spans="1:4" ht="29.25">
      <c r="A34" s="157">
        <v>33</v>
      </c>
      <c r="B34" s="157">
        <v>60</v>
      </c>
      <c r="C34" s="157">
        <v>25.32</v>
      </c>
      <c r="D34" s="157">
        <v>25.32</v>
      </c>
    </row>
    <row r="35" spans="1:4" ht="29.25">
      <c r="A35" s="157">
        <v>34</v>
      </c>
      <c r="B35" s="157">
        <v>61</v>
      </c>
      <c r="C35" s="157">
        <v>16.12</v>
      </c>
      <c r="D35" s="157">
        <v>16.12</v>
      </c>
    </row>
    <row r="36" spans="1:5" ht="29.25">
      <c r="A36" s="154"/>
      <c r="B36" s="154"/>
      <c r="C36" s="155">
        <f>SUM(C2:C35)</f>
        <v>663.7000000000003</v>
      </c>
      <c r="D36" s="155">
        <f>SUM(D2:D35)</f>
        <v>673.1400000000002</v>
      </c>
      <c r="E36">
        <f>673.14-D36</f>
        <v>0</v>
      </c>
    </row>
  </sheetData>
  <sheetProtection/>
  <printOptions/>
  <pageMargins left="0.7" right="0.7" top="0.75" bottom="0.75" header="0.3" footer="0.3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warissara</cp:lastModifiedBy>
  <cp:lastPrinted>2015-08-14T09:27:37Z</cp:lastPrinted>
  <dcterms:created xsi:type="dcterms:W3CDTF">2015-04-23T11:57:55Z</dcterms:created>
  <dcterms:modified xsi:type="dcterms:W3CDTF">2015-09-14T05:48:05Z</dcterms:modified>
  <cp:category/>
  <cp:version/>
  <cp:contentType/>
  <cp:contentStatus/>
</cp:coreProperties>
</file>